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266" documentId="120_S{2AC9BD13-BADA-5192-A53E-5A8FF88502F6}" xr6:coauthVersionLast="47" xr6:coauthVersionMax="47" xr10:uidLastSave="{2556AC79-FCA8-48DD-87C9-C13DF74DD883}"/>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6"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<sst xmlns="http://schemas.openxmlformats.org/spreadsheetml/2006/main" count="180278" uniqueCount="39121">
  <si>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</si>
  <si>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</si>
  <si>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</si>
  <si>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</si>
  <si>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</si>
  <si>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</si>
  <si>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</si>
  <si>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</si>
  <si>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</si>
  <si>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</si>
  <si>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</si>
  <si>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</si>
  <si>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</si>
  <si>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</si>
  <si>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</si>
  <si>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</si>
  <si>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</si>
  <si>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</si>
  <si>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</si>
  <si>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</si>
  <si>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</si>
  <si>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</si>
  <si>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</si>
  <si>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</si>
  <si>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</si>
  <si>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</si>
  <si>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</si>
  <si>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</si>
  <si>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</si>
  <si>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</si>
  <si>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</si>
  <si>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</si>
  <si>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</si>
  <si>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</si>
  <si>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</si>
  <si>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</si>
  <si>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</si>
  <si>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</si>
  <si>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</si>
  <si>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</si>
  <si>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</si>
  <si>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</si>
  <si>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</si>
  <si>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</si>
  <si>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</si>
  <si>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</si>
  <si>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</si>
  <si>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</si>
  <si>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</si>
  <si>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</si>
  <si>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</si>
  <si>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</si>
  <si>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</si>
  <si>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</si>
  <si>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</si>
  <si>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</si>
  <si>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</si>
  <si>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</si>
  <si>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</si>
  <si>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</si>
  <si>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</si>
  <si>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</si>
  <si>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</si>
  <si>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</si>
  <si>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</si>
  <si>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</si>
  <si>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</si>
  <si>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</si>
  <si>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</si>
  <si>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</si>
  <si>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</si>
  <si>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</si>
  <si>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</si>
  <si>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</si>
  <si>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</si>
  <si>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</si>
  <si>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</si>
  <si>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</si>
  <si>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</si>
  <si>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</si>
  <si>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</si>
  <si>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</si>
  <si>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</si>
  <si>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</si>
  <si>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</si>
  <si>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</si>
  <si>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</si>
  <si>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</si>
  <si>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</si>
  <si>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</si>
  <si>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</si>
  <si>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</si>
  <si>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</si>
  <si>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</si>
  <si>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</si>
  <si>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</si>
  <si>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</si>
  <si>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</si>
  <si>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</si>
  <si>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</si>
  <si>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</si>
  <si>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</si>
  <si>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</si>
  <si>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</si>
  <si>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</si>
  <si>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</si>
  <si>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</si>
  <si>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</si>
  <si>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</si>
  <si>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</si>
  <si>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</si>
  <si>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</si>
  <si>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</si>
  <si>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</si>
  <si>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</si>
  <si>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</si>
  <si>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</si>
  <si>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</si>
  <si>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</si>
  <si>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</si>
  <si>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</si>
  <si>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</si>
  <si>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</si>
  <si>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</si>
  <si>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</si>
  <si>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</si>
  <si>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</si>
  <si>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</si>
  <si>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</si>
  <si>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</si>
  <si>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</si>
  <si>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</si>
  <si>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</si>
  <si>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</si>
  <si>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</si>
  <si>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</si>
  <si>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</si>
  <si>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</si>
  <si>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</si>
  <si>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</si>
  <si>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</si>
  <si>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</si>
  <si>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</si>
  <si>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</si>
  <si>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</si>
  <si>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</si>
  <si>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</si>
  <si>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</si>
  <si>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</si>
  <si>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</si>
  <si>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</si>
  <si>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</si>
  <si>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</si>
  <si>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</si>
  <si>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</si>
  <si>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</si>
  <si>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</si>
  <si>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</si>
  <si>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</si>
  <si>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</si>
  <si>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</si>
  <si>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</si>
  <si>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</si>
  <si>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</si>
  <si>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</si>
  <si>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</si>
  <si>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</si>
  <si>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</si>
  <si>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</si>
  <si>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</si>
  <si>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</si>
  <si>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</si>
  <si>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</si>
  <si>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</si>
  <si>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</si>
  <si>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</si>
  <si>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</si>
  <si>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</si>
  <si>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</si>
  <si>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</si>
  <si>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</si>
  <si>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</si>
  <si>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</si>
  <si>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</si>
  <si>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</si>
  <si>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</si>
  <si>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</si>
  <si>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</si>
  <si>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</si>
  <si>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</si>
  <si>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</si>
  <si>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</si>
  <si>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</si>
  <si>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</si>
  <si>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</si>
  <si>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</si>
  <si>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</si>
  <si>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</si>
  <si>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</si>
  <si>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</si>
  <si>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</si>
  <si>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</si>
  <si>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</si>
  <si>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</si>
  <si>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</si>
  <si>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</si>
  <si>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</si>
  <si>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</si>
  <si>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</si>
  <si>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</si>
  <si>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</si>
  <si>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</si>
  <si>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</si>
  <si>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</si>
  <si>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</si>
  <si>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</si>
  <si>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</si>
  <si>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</si>
  <si>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</si>
  <si>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</si>
  <si>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</si>
  <si>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</si>
  <si>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</si>
  <si>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</si>
  <si>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</si>
  <si>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</si>
  <si>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</si>
  <si>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</si>
  <si>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</si>
  <si>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</si>
  <si>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</si>
  <si>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</si>
  <si>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</si>
  <si>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</si>
  <si>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</si>
  <si>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</si>
  <si>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</si>
  <si>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</si>
  <si>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</si>
  <si>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</si>
  <si>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</si>
  <si>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</si>
  <si>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</si>
  <si>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</si>
  <si>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</si>
  <si>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</si>
  <si>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</si>
  <si>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</si>
  <si>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</si>
  <si>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</si>
  <si>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</si>
  <si>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</si>
  <si>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</si>
  <si>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</si>
  <si>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</si>
  <si>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</si>
  <si>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</si>
  <si>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</si>
  <si>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</si>
  <si>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</si>
  <si>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</si>
  <si>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</si>
  <si>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</si>
  <si>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</si>
  <si>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</si>
  <si>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</si>
  <si>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</si>
  <si>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</si>
  <si>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</si>
  <si>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</si>
  <si>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</si>
  <si>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</si>
  <si>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</si>
  <si>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</si>
  <si>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</si>
  <si>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</si>
  <si>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</si>
  <si>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</si>
  <si>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</si>
  <si>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</si>
  <si>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</si>
  <si>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</si>
  <si>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</si>
  <si>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</si>
  <si>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</si>
  <si>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</si>
  <si>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</si>
  <si>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</si>
  <si>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</si>
  <si>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</si>
  <si>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</si>
  <si>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</si>
  <si>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</si>
  <si>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</si>
  <si>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</si>
  <si>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</si>
  <si>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</si>
  <si>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</si>
  <si>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</si>
  <si>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</si>
  <si>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</si>
  <si>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</si>
  <si>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</si>
  <si>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</si>
  <si>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</si>
  <si>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</si>
  <si>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</si>
  <si>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</si>
  <si>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</si>
  <si>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</si>
  <si>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</si>
  <si>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</si>
  <si>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</si>
  <si>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</si>
  <si>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</si>
  <si>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</si>
  <si>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</si>
  <si>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</si>
  <si>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</si>
  <si>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</si>
  <si>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</si>
  <si>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</si>
  <si>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</si>
  <si>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</si>
  <si>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</si>
  <si>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</si>
  <si>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</si>
  <si>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</si>
  <si>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</si>
  <si>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</si>
  <si>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</si>
  <si>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</si>
  <si>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</si>
  <si>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</si>
  <si>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</si>
  <si>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</si>
  <si>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</si>
  <si>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</si>
  <si>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</si>
  <si>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</si>
  <si>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</si>
  <si>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</si>
  <si>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</si>
  <si>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</si>
  <si>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</si>
  <si>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</si>
  <si>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</si>
  <si>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</si>
  <si>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</si>
  <si>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</si>
  <si>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</si>
  <si>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</si>
  <si>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</si>
  <si>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</si>
  <si>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</si>
  <si>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</si>
  <si>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</si>
  <si>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</si>
  <si>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</si>
  <si>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</si>
  <si>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</si>
  <si>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</si>
  <si>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</si>
  <si>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</si>
  <si>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</si>
  <si>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</si>
  <si>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</si>
  <si>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</si>
  <si>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</si>
  <si>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</si>
  <si>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</si>
  <si>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</si>
  <si>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</si>
  <si>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</si>
  <si>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</si>
  <si>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</si>
  <si>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</si>
  <si>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</si>
  <si>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</si>
  <si>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</si>
  <si>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</si>
  <si>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</si>
  <si>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</si>
  <si>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</si>
  <si>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</si>
  <si>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</si>
  <si>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</si>
  <si>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</si>
  <si>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</si>
  <si>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</si>
  <si>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</si>
  <si>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</si>
  <si>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</si>
  <si>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</si>
  <si>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</si>
  <si>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</si>
  <si>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</si>
  <si>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</si>
  <si>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</si>
  <si>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</si>
  <si>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</si>
  <si>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</si>
  <si>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</si>
  <si>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</si>
  <si>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</si>
  <si>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</si>
  <si>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</si>
  <si>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</si>
  <si>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</si>
  <si>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</si>
  <si>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</si>
  <si>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</si>
  <si>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</si>
  <si>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</si>
  <si>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</si>
  <si>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</si>
  <si>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</si>
  <si>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</si>
  <si>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</si>
  <si>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</si>
  <si>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</si>
  <si>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</si>
  <si>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</si>
  <si>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</si>
  <si>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</si>
  <si>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</si>
  <si>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</si>
  <si>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</si>
  <si>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</si>
  <si>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</si>
  <si>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</si>
  <si>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</si>
  <si>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</si>
  <si>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</si>
  <si>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</si>
  <si>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</si>
  <si>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</si>
  <si>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</si>
  <si>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</si>
  <si>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</si>
  <si>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</si>
  <si>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</si>
  <si>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</si>
  <si>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</si>
  <si>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</si>
  <si>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</si>
  <si>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</si>
  <si>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</si>
  <si>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</si>
  <si>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</si>
  <si>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</si>
  <si>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</si>
  <si>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</si>
  <si>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</si>
  <si>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</si>
  <si>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</si>
  <si>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</si>
  <si>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</si>
  <si>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</si>
  <si>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</si>
  <si>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</si>
  <si>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</si>
  <si>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</si>
  <si>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</si>
  <si>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</si>
  <si>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</si>
  <si>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</si>
  <si>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</si>
  <si>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</si>
  <si>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</si>
  <si>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</si>
  <si>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</si>
  <si>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</si>
  <si>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</si>
  <si>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</si>
  <si>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</si>
  <si>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</si>
  <si>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</si>
  <si>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</si>
  <si>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</si>
  <si>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</si>
  <si>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</si>
  <si>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</si>
  <si>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</si>
  <si>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</si>
  <si>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</si>
  <si>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</si>
  <si>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</si>
  <si>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</si>
  <si>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</si>
  <si>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</si>
  <si>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</si>
  <si>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</si>
  <si>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</si>
  <si>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</si>
  <si>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</si>
  <si>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</si>
  <si>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</si>
  <si>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</si>
  <si>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</si>
  <si>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</si>
  <si>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</si>
  <si>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</si>
  <si>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</si>
  <si>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</si>
  <si>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</si>
  <si>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</si>
  <si>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</si>
  <si>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</si>
  <si>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</si>
  <si>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</si>
  <si>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</si>
  <si>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</si>
  <si>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</si>
  <si>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</si>
  <si>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</si>
  <si>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</si>
  <si>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</si>
  <si>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</si>
  <si>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</si>
  <si>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</si>
  <si>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</si>
  <si>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</si>
  <si>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</si>
  <si>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</si>
  <si>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</si>
  <si>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</si>
  <si>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</si>
  <si>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</si>
  <si>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</si>
  <si>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</si>
  <si>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</si>
  <si>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</si>
  <si>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</si>
  <si>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</si>
  <si>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</si>
  <si>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</si>
  <si>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</si>
  <si>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</si>
  <si>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</si>
  <si>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</si>
  <si>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</si>
  <si>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</si>
  <si>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</si>
  <si>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</si>
  <si>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</si>
  <si>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</si>
  <si>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</si>
  <si>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</si>
  <si>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</si>
  <si>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</si>
  <si>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</si>
  <si>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</si>
  <si>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</si>
  <si>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</si>
  <si>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</si>
  <si>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</si>
  <si>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</si>
  <si>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</si>
  <si>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</si>
  <si>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</si>
  <si>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</si>
  <si>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</si>
  <si>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</si>
  <si>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</si>
  <si>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</si>
  <si>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</si>
  <si>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</si>
  <si>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</si>
  <si>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</si>
  <si>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</si>
  <si>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</si>
  <si>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</si>
  <si>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</si>
  <si>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</si>
  <si>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</si>
  <si>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</si>
  <si>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</si>
  <si>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</si>
  <si>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</si>
  <si>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</si>
  <si>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</si>
  <si>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</si>
  <si>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</si>
  <si>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</si>
  <si>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</si>
  <si>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</si>
  <si>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</si>
  <si>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</si>
  <si>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</si>
  <si>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</si>
  <si>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</si>
  <si>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</si>
  <si>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</si>
  <si>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</si>
  <si>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</si>
  <si>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</si>
  <si>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</si>
  <si>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</si>
  <si>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</si>
  <si>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</si>
  <si>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</si>
  <si>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</si>
  <si>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</si>
  <si>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</si>
  <si>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</si>
  <si>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</si>
  <si>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</si>
  <si>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</si>
  <si>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</si>
  <si>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</si>
  <si>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</si>
  <si>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</si>
  <si>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</si>
  <si>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</si>
  <si>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</si>
  <si>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</si>
  <si>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</si>
  <si>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</si>
  <si>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</si>
  <si>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</si>
  <si>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</si>
  <si>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</si>
  <si>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</si>
  <si>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</si>
  <si>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</si>
  <si>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</si>
  <si>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</si>
  <si>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</si>
  <si>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</si>
  <si>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</si>
  <si>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</si>
  <si>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</si>
  <si>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</si>
  <si>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</si>
  <si>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</si>
  <si>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</si>
  <si>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</si>
  <si>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</si>
  <si>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</si>
  <si>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</si>
  <si>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</si>
  <si>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</si>
  <si>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</si>
  <si>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</si>
  <si>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</si>
  <si>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</si>
  <si>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</si>
  <si>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</si>
  <si>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</si>
  <si>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</si>
  <si>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</si>
  <si>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</si>
  <si>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</si>
  <si>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</si>
  <si>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</si>
  <si>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</si>
  <si>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</si>
  <si>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</si>
  <si>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</si>
  <si>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</si>
  <si>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</si>
  <si>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</si>
  <si>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</si>
  <si>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</si>
  <si>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</si>
  <si>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</si>
  <si>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</si>
  <si>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</si>
  <si>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</si>
  <si>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</si>
  <si>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</si>
  <si>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</si>
  <si>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</si>
  <si>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</si>
  <si>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</si>
  <si>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</si>
  <si>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</si>
  <si>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</si>
  <si>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</si>
  <si>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</si>
  <si>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</si>
  <si>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</si>
  <si>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</si>
  <si>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</si>
  <si>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</si>
  <si>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</si>
  <si>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</si>
  <si>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</si>
  <si>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</si>
  <si>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</si>
  <si>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</si>
  <si>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</si>
  <si>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</si>
  <si>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</si>
  <si>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</si>
  <si>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</si>
  <si>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</si>
  <si>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</si>
  <si>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</si>
  <si>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</si>
  <si>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</si>
  <si>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</si>
  <si>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</si>
  <si>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</si>
  <si>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</si>
  <si>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</si>
  <si>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</si>
  <si>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</si>
  <si>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</si>
  <si>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</si>
  <si>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</si>
  <si>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</si>
  <si>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</si>
  <si>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</si>
  <si>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</si>
  <si>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</si>
  <si>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</si>
  <si>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</si>
  <si>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</si>
  <si>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</si>
  <si>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</si>
  <si>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</si>
  <si>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</si>
  <si>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</si>
  <si>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</si>
  <si>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</si>
  <si>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</si>
  <si>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</si>
  <si>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</si>
  <si>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</si>
  <si>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</si>
  <si>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</si>
  <si>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</si>
  <si>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</si>
  <si>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</si>
  <si>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</si>
  <si>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</si>
  <si>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</si>
  <si>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</si>
  <si>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</si>
  <si>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</si>
  <si>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</si>
  <si>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</si>
  <si>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</si>
  <si>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</si>
  <si>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</si>
  <si>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</si>
  <si>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</si>
  <si>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</si>
  <si>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</si>
  <si>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</si>
  <si>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</si>
  <si>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</si>
  <si>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</si>
  <si>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</si>
  <si>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</si>
  <si>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</si>
  <si>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</si>
  <si>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</si>
  <si>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</si>
  <si>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</si>
  <si>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</si>
  <si>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</si>
  <si>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</si>
  <si>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</si>
  <si>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</si>
  <si>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</si>
  <si>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</si>
  <si>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</si>
  <si>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</si>
  <si>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</si>
  <si>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</si>
  <si>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</si>
  <si>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</si>
  <si>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</si>
  <si>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</si>
  <si>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</si>
  <si>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</si>
  <si>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</si>
  <si>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</si>
  <si>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</si>
  <si>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</si>
  <si>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</si>
  <si>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</si>
  <si>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</si>
  <si>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</si>
  <si>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</si>
  <si>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</si>
  <si>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</si>
  <si>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</si>
  <si>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</si>
  <si>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</si>
  <si>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</si>
  <si>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</si>
  <si>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</si>
  <si>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</si>
  <si>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</si>
  <si>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</si>
  <si>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</si>
  <si>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</si>
  <si>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</si>
  <si>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</si>
  <si>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</si>
  <si>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</si>
  <si>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</si>
  <si>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</si>
  <si>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</si>
  <si>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</si>
  <si>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</si>
  <si>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</si>
  <si>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</si>
  <si>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</si>
  <si>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</si>
  <si>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</si>
  <si>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</si>
  <si>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</si>
  <si>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</si>
  <si>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</si>
  <si>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</si>
  <si>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</si>
  <si>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</si>
  <si>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</si>
  <si>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</si>
  <si>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</si>
  <si>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</si>
  <si>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</si>
  <si>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</si>
  <si>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</si>
  <si>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</si>
  <si>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</si>
  <si>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</si>
  <si>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</si>
  <si>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</si>
  <si>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</si>
  <si>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</si>
  <si>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</si>
  <si>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</si>
  <si>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</si>
  <si>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</si>
  <si>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</si>
  <si>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</si>
  <si>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</si>
  <si>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</si>
  <si>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</si>
  <si>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</si>
  <si>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</si>
  <si>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</si>
  <si>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</si>
  <si>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</si>
  <si>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</si>
  <si>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</si>
  <si>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</si>
  <si>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</si>
  <si>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</si>
  <si>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</si>
  <si>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</si>
  <si>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</si>
  <si>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</si>
  <si>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</si>
  <si>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</si>
  <si>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</si>
  <si>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</si>
  <si>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</si>
  <si>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</si>
  <si>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</si>
  <si>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</si>
  <si>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</si>
  <si>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</si>
  <si>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</si>
  <si>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</si>
  <si>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</si>
  <si>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</si>
  <si>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</si>
  <si>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</si>
  <si>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</si>
  <si>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</si>
  <si>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</si>
  <si>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</si>
  <si>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</si>
  <si>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</si>
  <si>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</si>
  <si>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</si>
  <si>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</si>
  <si>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</si>
  <si>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</si>
  <si>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</si>
  <si>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</si>
  <si>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</si>
  <si>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</si>
  <si>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</si>
  <si>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</si>
  <si>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</si>
  <si>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</si>
  <si>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</si>
  <si>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</si>
  <si>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</si>
  <si>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</si>
  <si>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</si>
  <si>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</si>
  <si>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</si>
  <si>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</si>
  <si>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</si>
  <si>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</si>
  <si>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</si>
  <si>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</si>
  <si>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</si>
  <si>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</si>
  <si>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</si>
  <si>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</si>
  <si>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</si>
  <si>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</si>
  <si>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</si>
  <si>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</si>
  <si>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</si>
  <si>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</si>
  <si>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</si>
  <si>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</si>
  <si>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</si>
  <si>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</si>
  <si>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</si>
  <si>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</si>
  <si>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</si>
  <si>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</si>
  <si>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</si>
  <si>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</si>
  <si>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</si>
  <si>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</si>
  <si>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</si>
  <si>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</si>
  <si>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</si>
  <si>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</si>
  <si>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</si>
  <si>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</si>
  <si>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</si>
  <si>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</si>
  <si>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</si>
  <si>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</si>
  <si>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</si>
  <si>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</si>
  <si>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</si>
  <si>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</si>
  <si>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</si>
  <si>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</si>
  <si>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</si>
  <si>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</si>
  <si>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</si>
  <si>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</si>
  <si>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</si>
  <si>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</si>
  <si>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</si>
  <si>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</si>
  <si>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</si>
  <si>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</si>
  <si>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</si>
  <si>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</si>
  <si>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</si>
  <si>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</si>
  <si>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</si>
  <si>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</si>
  <si>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</si>
  <si>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</si>
  <si>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</si>
  <si>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</si>
  <si>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</si>
  <si>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</si>
  <si>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</si>
  <si>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</si>
  <si>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</si>
  <si>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</si>
  <si>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</si>
  <si>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</si>
  <si>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</si>
  <si>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</si>
  <si>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</si>
  <si>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</si>
  <si>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</si>
  <si>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</si>
  <si>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</si>
  <si>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</si>
  <si>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</si>
  <si>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</si>
  <si>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</si>
  <si>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</si>
  <si>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</si>
  <si>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</si>
  <si>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</si>
  <si>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</si>
  <si>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</si>
  <si>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</si>
  <si>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</si>
  <si>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</si>
  <si>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</si>
  <si>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</si>
  <si>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</si>
  <si>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</si>
  <si>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</si>
  <si>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</si>
  <si>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</si>
  <si>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</si>
  <si>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</si>
  <si>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</si>
  <si>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</si>
  <si>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</si>
  <si>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</si>
  <si>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</si>
  <si>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</si>
  <si>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</si>
  <si>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</si>
  <si>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</si>
  <si>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</si>
  <si>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</si>
  <si>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</si>
  <si>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</si>
  <si>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</si>
  <si>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</si>
  <si>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</si>
  <si>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</si>
  <si>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</si>
  <si>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</si>
  <si>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</si>
  <si>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</si>
  <si>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</si>
  <si>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</si>
  <si>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</si>
  <si>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</si>
  <si>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</si>
  <si>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</si>
  <si>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</si>
  <si>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</si>
  <si>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</si>
  <si>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</si>
  <si>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</si>
  <si>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</si>
  <si>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</si>
  <si>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</si>
  <si>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</si>
  <si>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</si>
  <si>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</si>
  <si>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</si>
  <si>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</si>
  <si>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</si>
  <si>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</si>
  <si>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</si>
  <si>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</si>
  <si>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</si>
  <si>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</si>
  <si>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</si>
  <si>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</si>
  <si>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</si>
  <si>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</si>
  <si>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</si>
  <si>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</si>
  <si>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</si>
  <si>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</si>
  <si>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</si>
  <si>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</si>
  <si>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</si>
  <si>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</si>
  <si>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</si>
  <si>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</si>
  <si>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</si>
  <si>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</si>
  <si>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</si>
  <si>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</si>
  <si>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</si>
  <si>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</si>
  <si>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</si>
  <si>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</si>
  <si>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</si>
  <si>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</si>
  <si>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</si>
  <si>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</si>
  <si>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</si>
  <si>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</si>
  <si>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</si>
  <si>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</si>
  <si>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</si>
  <si>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</si>
  <si>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</si>
  <si>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</si>
  <si>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</si>
  <si>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</si>
  <si>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</si>
  <si>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</si>
  <si>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</si>
  <si>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</si>
  <si>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</si>
  <si>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</si>
  <si>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</si>
  <si>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</si>
  <si>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</si>
  <si>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</si>
  <si>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</si>
  <si>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</si>
  <si>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</si>
  <si>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</si>
  <si>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</si>
  <si>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</si>
  <si>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</si>
  <si>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</si>
  <si>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</si>
  <si>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</si>
  <si>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</si>
  <si>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</si>
  <si>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</si>
  <si>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</si>
  <si>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</si>
  <si>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</si>
  <si>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</si>
  <si>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</si>
  <si>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</si>
  <si>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</si>
  <si>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</si>
  <si>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</si>
  <si>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</si>
  <si>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</si>
  <si>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</si>
  <si>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</si>
  <si>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</si>
  <si>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</si>
  <si>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</si>
  <si>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</si>
  <si>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</si>
  <si>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</si>
  <si>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</si>
  <si>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</si>
  <si>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</si>
  <si>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</si>
  <si>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</si>
  <si>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</si>
  <si>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</si>
  <si>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</si>
  <si>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</si>
  <si>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</si>
  <si>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</si>
  <si>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</si>
  <si>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</si>
  <si>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</si>
  <si>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</si>
  <si>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</si>
  <si>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</si>
  <si>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</si>
  <si>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</si>
  <si>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</si>
  <si>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</si>
  <si>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</si>
  <si>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</si>
  <si>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</si>
  <si>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</si>
  <si>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</si>
  <si>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</si>
  <si>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</si>
  <si>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</si>
  <si>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</si>
  <si>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</si>
  <si>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</si>
  <si>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</si>
  <si>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</si>
  <si>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</si>
  <si>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</si>
  <si>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</si>
  <si>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</si>
  <si>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</si>
  <si>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</si>
  <si>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</si>
  <si>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</si>
  <si>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</si>
  <si>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</si>
  <si>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</si>
  <si>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</si>
  <si>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</si>
  <si>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</si>
  <si>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</si>
  <si>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</si>
  <si>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</si>
  <si>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</si>
  <si>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</si>
  <si>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</si>
  <si>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</si>
  <si>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</si>
  <si>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</si>
  <si>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</si>
  <si>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</si>
  <si>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</si>
  <si>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</si>
  <si>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</si>
  <si>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</si>
  <si>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</si>
  <si>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</si>
  <si>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</si>
  <si>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</si>
  <si>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</si>
  <si>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</si>
  <si>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</si>
  <si>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</si>
  <si>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</si>
  <si>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</si>
  <si>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</si>
  <si>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</si>
  <si>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</si>
  <si>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</si>
  <si>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</si>
  <si>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</si>
  <si>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</si>
  <si>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</si>
  <si>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</si>
  <si>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</si>
  <si>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</si>
  <si>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</si>
  <si>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</si>
  <si>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</si>
  <si>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</si>
  <si>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</si>
  <si>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</si>
  <si>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</si>
  <si>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</si>
  <si>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</si>
  <si>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</si>
  <si>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</si>
  <si>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</si>
  <si>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</si>
  <si>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</si>
  <si>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</si>
  <si>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</si>
  <si>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</si>
  <si>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</si>
  <si>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</si>
  <si>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</si>
  <si>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</si>
  <si>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</si>
  <si>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</si>
  <si>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</si>
  <si>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</si>
  <si>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</si>
  <si>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</si>
  <si>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</si>
  <si>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</si>
  <si>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</si>
  <si>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</si>
  <si>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</si>
  <si>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</si>
  <si>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</si>
  <si>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</si>
  <si>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</si>
  <si>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</si>
  <si>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</si>
  <si>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</si>
  <si>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</si>
  <si>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</si>
  <si>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</si>
  <si>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</si>
  <si>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</si>
  <si>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</si>
  <si>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</si>
  <si>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</si>
  <si>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</si>
  <si>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</si>
  <si>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</si>
  <si>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</si>
  <si>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</si>
  <si>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</si>
  <si>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</si>
  <si>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</si>
  <si>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</si>
  <si>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</si>
  <si>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</si>
  <si>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</si>
  <si>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</si>
  <si>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</si>
  <si>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</si>
  <si>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</si>
  <si>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</si>
  <si>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</si>
  <si>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</si>
  <si>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</si>
  <si>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</si>
  <si>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</si>
  <si>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</si>
  <si>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</si>
  <si>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</si>
  <si>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</si>
  <si>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</si>
  <si>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</si>
  <si>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</si>
  <si>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</si>
  <si>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</si>
  <si>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</si>
  <si>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</si>
  <si>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</si>
  <si>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</si>
  <si>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</si>
  <si>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</si>
  <si>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</si>
  <si>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</si>
  <si>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</si>
  <si>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</si>
  <si>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</si>
  <si>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</si>
  <si>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</si>
  <si>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</si>
  <si>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</si>
  <si>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</si>
  <si>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</si>
  <si>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</si>
  <si>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</si>
  <si>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</si>
  <si>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</si>
  <si>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</si>
  <si>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</si>
  <si>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</si>
  <si>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</si>
  <si>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</si>
  <si>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</si>
  <si>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</si>
  <si>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</si>
  <si>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</si>
  <si>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</si>
  <si>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</si>
  <si>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</si>
  <si>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</si>
  <si>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</si>
  <si>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</si>
  <si>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</si>
  <si>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</si>
  <si>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</si>
  <si>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</si>
  <si>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</si>
  <si>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</si>
  <si>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</si>
  <si>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</si>
  <si>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</si>
  <si>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</si>
  <si>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</si>
  <si>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</si>
  <si>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</si>
  <si>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</si>
  <si>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</si>
  <si>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</si>
  <si>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</si>
  <si>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</si>
  <si>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</si>
  <si>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</si>
  <si>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</si>
  <si>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</si>
  <si>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</si>
  <si>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</si>
  <si>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</si>
  <si>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</si>
  <si>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</si>
  <si>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</si>
  <si>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</si>
  <si>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</si>
  <si>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</si>
  <si>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</si>
  <si>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</si>
  <si>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</si>
  <si>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</si>
  <si>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</si>
  <si>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</si>
  <si>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</si>
  <si>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</si>
  <si>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</si>
  <si>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</si>
  <si>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</si>
  <si>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</si>
  <si>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</si>
  <si>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</si>
  <si>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</si>
  <si>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</si>
  <si>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</si>
  <si>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</si>
  <si>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</si>
  <si>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</si>
  <si>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</si>
  <si>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</si>
  <si>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</si>
  <si>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</si>
  <si>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</si>
  <si>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</si>
  <si>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</si>
  <si>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</si>
  <si>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</si>
  <si>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</si>
  <si>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</si>
  <si>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</si>
  <si>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</si>
  <si>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</si>
  <si>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</si>
  <si>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</si>
  <si>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</si>
  <si>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</si>
  <si>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</si>
  <si>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</si>
  <si>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</si>
  <si>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</si>
  <si>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</si>
  <si>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</si>
  <si>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</si>
  <si>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</si>
  <si>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</si>
  <si>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</si>
  <si>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</si>
  <si>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</si>
  <si>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</si>
  <si>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</si>
  <si>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</si>
  <si>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</si>
  <si>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</si>
  <si>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</si>
  <si>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</si>
  <si>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</si>
  <si>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</si>
  <si>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</si>
  <si>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</si>
  <si>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</si>
  <si>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</si>
  <si>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</si>
  <si>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</si>
  <si>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</si>
  <si>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</si>
  <si>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</si>
  <si>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</si>
  <si>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</si>
  <si>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</si>
  <si>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</si>
  <si>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</si>
  <si>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</si>
  <si>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</si>
  <si>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</si>
  <si>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</si>
  <si>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</si>
  <si>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</si>
  <si>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</si>
  <si>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</si>
  <si>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</si>
  <si>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</si>
  <si>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</si>
  <si>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</si>
  <si>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</si>
  <si>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</si>
  <si>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</si>
  <si>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</si>
  <si>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</si>
  <si>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</si>
  <si>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</si>
  <si>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</si>
  <si>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</si>
  <si>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</si>
  <si>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</si>
  <si>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</si>
  <si>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</si>
  <si>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</si>
  <si>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</si>
  <si>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</si>
  <si>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</si>
  <si>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</si>
  <si>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</si>
  <si>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</si>
  <si>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</si>
  <si>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</si>
  <si>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</si>
  <si>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</si>
  <si>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</si>
  <si>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</si>
  <si>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</si>
  <si>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</si>
  <si>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</si>
  <si>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</si>
  <si>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</si>
  <si>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</si>
  <si>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</si>
  <si>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</si>
  <si>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</si>
  <si>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</si>
  <si>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</si>
  <si>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</si>
  <si>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</si>
  <si>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</si>
  <si>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</si>
  <si>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</si>
  <si>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</si>
  <si>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</si>
  <si>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</si>
  <si>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</si>
  <si>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</si>
  <si>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</si>
  <si>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</si>
  <si>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</si>
  <si>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</si>
  <si>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</si>
  <si>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</si>
  <si>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</si>
  <si>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</si>
  <si>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</si>
  <si>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</si>
  <si>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</si>
  <si>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</si>
  <si>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</si>
  <si>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</si>
  <si>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</si>
  <si>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</si>
  <si>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</si>
  <si>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</si>
  <si>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</si>
  <si>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</si>
  <si>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</si>
  <si>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</si>
  <si>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</si>
  <si>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</si>
  <si>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</si>
  <si>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</si>
  <si>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</si>
  <si>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</si>
  <si>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</si>
  <si>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</si>
  <si>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</si>
  <si>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</si>
  <si>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</si>
  <si>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</si>
  <si>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</si>
  <si>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</si>
  <si>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</si>
  <si>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</si>
  <si>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</si>
  <si>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</si>
  <si>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</si>
  <si>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</si>
  <si>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</si>
  <si>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</si>
  <si>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</si>
  <si>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</si>
  <si>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</si>
  <si>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</si>
  <si>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</si>
  <si>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</si>
  <si>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</si>
  <si>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</si>
  <si>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</si>
  <si>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</si>
  <si>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</si>
  <si>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</si>
  <si>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</si>
  <si>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</si>
  <si>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</si>
  <si>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</si>
  <si>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</si>
  <si>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</si>
  <si>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</si>
  <si>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</si>
  <si>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</si>
  <si>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</si>
  <si>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</si>
  <si>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</si>
  <si>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</si>
  <si>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</si>
  <si>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</si>
  <si>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</si>
  <si>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</si>
  <si>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</si>
  <si>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</si>
  <si>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</si>
  <si>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</si>
  <si>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</si>
  <si>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</si>
  <si>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</si>
  <si>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</si>
  <si>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</si>
  <si>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</si>
  <si>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</si>
  <si>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</si>
  <si>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</si>
  <si>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</si>
  <si>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</si>
  <si>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</si>
  <si>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</si>
  <si>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</si>
  <si>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</si>
  <si>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</si>
  <si>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</si>
  <si>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</si>
  <si>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</si>
  <si>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</si>
  <si>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</si>
  <si>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</si>
  <si>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</si>
  <si>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</si>
  <si>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</si>
  <si>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</si>
  <si>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</si>
  <si>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</si>
  <si>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</si>
  <si>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</si>
  <si>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</si>
  <si>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</si>
  <si>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</si>
  <si>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</si>
  <si>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</si>
  <si>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</si>
  <si>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</si>
  <si>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</si>
  <si>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</si>
  <si>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</si>
  <si>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</si>
  <si>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</si>
  <si>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</si>
  <si>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</si>
  <si>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</si>
  <si>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</si>
  <si>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</si>
  <si>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</si>
  <si>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</si>
  <si>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</si>
  <si>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</si>
  <si>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</si>
  <si>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</si>
  <si>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</si>
  <si>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</si>
  <si>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</si>
  <si>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</si>
  <si>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</si>
  <si>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</si>
  <si>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</si>
  <si>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</si>
  <si>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</si>
  <si>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</si>
  <si>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</si>
  <si>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</si>
  <si>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</si>
  <si>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</si>
  <si>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</si>
  <si>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</si>
  <si>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</si>
  <si>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</si>
  <si>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</si>
  <si>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</si>
  <si>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</si>
  <si>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</si>
  <si>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</si>
  <si>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</si>
  <si>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</si>
  <si>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</si>
  <si>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</si>
  <si>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</si>
  <si>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</si>
  <si>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</si>
  <si>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</si>
  <si>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</si>
  <si>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</si>
  <si>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</si>
  <si>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</si>
  <si>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</si>
  <si>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</si>
  <si>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</si>
  <si>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</si>
  <si>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</si>
  <si>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</si>
  <si>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</si>
  <si>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</si>
  <si>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</si>
  <si>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</si>
  <si>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</si>
  <si>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</si>
  <si>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</si>
  <si>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</si>
  <si>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</si>
  <si>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</si>
  <si>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</si>
  <si>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</si>
  <si>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</si>
  <si>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</si>
  <si>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</si>
  <si>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</si>
  <si>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</si>
  <si>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</si>
  <si>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</si>
  <si>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</si>
  <si>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</si>
  <si>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</si>
  <si>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</si>
  <si>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</si>
  <si>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</si>
  <si>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</si>
  <si>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</si>
  <si>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</si>
  <si>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</si>
  <si>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</si>
  <si>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</si>
  <si>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</si>
  <si>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</si>
  <si>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</si>
  <si>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</si>
  <si>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</si>
  <si>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</si>
  <si>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</si>
  <si>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</si>
  <si>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</si>
  <si>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</si>
  <si>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</si>
  <si>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</si>
  <si>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</si>
  <si>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</si>
  <si>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</si>
  <si>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</si>
  <si>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</si>
  <si>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</si>
  <si>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</si>
  <si>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</si>
  <si>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</si>
  <si>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</si>
  <si>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</si>
  <si>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</si>
  <si>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</si>
  <si>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</si>
  <si>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</si>
  <si>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</si>
  <si>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</si>
  <si>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</si>
  <si>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</si>
  <si>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</si>
  <si>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</si>
  <si>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</si>
  <si>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</si>
  <si>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</si>
  <si>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</si>
  <si>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</si>
  <si>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</si>
  <si>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</si>
  <si>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</si>
  <si>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</si>
  <si>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</si>
  <si>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</si>
  <si>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</si>
  <si>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</si>
  <si>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</si>
  <si>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</si>
  <si>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</si>
  <si>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</si>
  <si>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</si>
  <si>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</si>
  <si>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</si>
  <si>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</si>
  <si>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</si>
  <si>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</si>
  <si>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</si>
  <si>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</si>
  <si>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</si>
  <si>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</si>
  <si>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</si>
  <si>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</si>
  <si>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</si>
  <si>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</si>
  <si>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</si>
  <si>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</si>
  <si>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</si>
  <si>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</si>
  <si>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</si>
  <si>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</si>
  <si>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</si>
  <si>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</si>
  <si>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</si>
  <si>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</si>
  <si>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</si>
  <si>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</si>
  <si>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</si>
  <si>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</si>
  <si>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</si>
  <si>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</si>
  <si>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</si>
  <si>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</si>
  <si>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</si>
  <si>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</si>
  <si>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</si>
  <si>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</si>
  <si>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</si>
  <si>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</si>
  <si>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</si>
  <si>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</si>
  <si>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</si>
  <si>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</si>
  <si>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</si>
  <si>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</si>
  <si>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</si>
  <si>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</si>
  <si>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</si>
  <si>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</si>
  <si>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</si>
  <si>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</si>
  <si>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</si>
  <si>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</si>
  <si>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</si>
  <si>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</si>
  <si>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</si>
  <si>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</si>
  <si>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</si>
  <si>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</si>
  <si>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</si>
  <si>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</si>
  <si>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</si>
  <si>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</si>
  <si>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</si>
  <si>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</si>
  <si>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</si>
  <si>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</si>
  <si>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</si>
  <si>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</si>
  <si>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</si>
  <si>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</si>
  <si>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</si>
  <si>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</si>
  <si>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</si>
  <si>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</si>
  <si>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</si>
  <si>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</si>
  <si>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</si>
  <si>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</si>
  <si>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</si>
  <si>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</si>
  <si>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</si>
  <si>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</si>
  <si>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</si>
  <si>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</si>
  <si>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</si>
  <si>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</si>
  <si>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</si>
  <si>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</si>
  <si>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</si>
  <si>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</si>
  <si>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</si>
  <si>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</si>
  <si>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</si>
  <si>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</si>
  <si>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</si>
  <si>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</si>
  <si>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</si>
  <si>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</si>
  <si>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</si>
  <si>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</si>
  <si>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</si>
  <si>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</si>
  <si>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</si>
  <si>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</si>
  <si>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</si>
  <si>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</si>
  <si>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</si>
  <si>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</si>
  <si>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</si>
  <si>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</si>
  <si>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</si>
  <si>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</si>
  <si>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</si>
  <si>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</si>
  <si>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</si>
  <si>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</si>
  <si>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</si>
  <si>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</si>
  <si>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</si>
  <si>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</si>
  <si>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</si>
  <si>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</si>
  <si>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</si>
  <si>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</si>
  <si>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</si>
  <si>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</si>
  <si>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</si>
  <si>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</si>
  <si>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</si>
  <si>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</si>
  <si>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</si>
  <si>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</si>
  <si>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</si>
  <si>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</si>
  <si>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</si>
  <si>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</si>
  <si>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</si>
  <si>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</si>
  <si>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</si>
  <si>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</si>
  <si>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</si>
  <si>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</si>
  <si>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</si>
  <si>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</si>
  <si>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</si>
  <si>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</si>
  <si>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</si>
  <si>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</si>
  <si>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</si>
  <si>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</si>
  <si>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</si>
  <si>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</si>
  <si>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</si>
  <si>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</si>
  <si>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</si>
  <si>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</si>
  <si>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</si>
  <si>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</si>
  <si>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</si>
  <si>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</si>
  <si>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</si>
  <si>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</si>
  <si>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</si>
  <si>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</si>
  <si>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</si>
  <si>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</si>
  <si>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</si>
  <si>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</si>
  <si>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</si>
  <si>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</si>
  <si>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</si>
  <si>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</si>
  <si>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</si>
  <si>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</si>
  <si>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</si>
  <si>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</si>
  <si>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</si>
  <si>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</si>
  <si>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</si>
  <si>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</si>
  <si>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</si>
  <si>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</si>
  <si>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</si>
  <si>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</si>
  <si>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</si>
  <si>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</si>
  <si>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</si>
  <si>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</si>
  <si>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</si>
  <si>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</si>
  <si>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</si>
  <si>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</si>
  <si>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</si>
  <si>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</si>
  <si>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</si>
  <si>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</si>
  <si>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</si>
  <si>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</si>
  <si>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</si>
  <si>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</si>
  <si>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</si>
  <si>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</si>
  <si>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</si>
  <si>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</si>
  <si>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</si>
  <si>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</si>
  <si>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</si>
  <si>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</si>
  <si>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</si>
  <si>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</si>
  <si>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</si>
  <si>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</si>
  <si>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</si>
  <si>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</si>
  <si>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</si>
  <si>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</si>
  <si>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</si>
  <si>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</si>
  <si>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</si>
  <si>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</si>
  <si>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</si>
  <si>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</si>
  <si>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</si>
  <si>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</si>
  <si>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</si>
  <si>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</si>
  <si>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</si>
  <si>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</si>
  <si>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</si>
  <si>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</si>
  <si>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</si>
  <si>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</si>
  <si>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</si>
  <si>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</si>
  <si>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</si>
  <si>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</si>
  <si>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</si>
  <si>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</si>
  <si>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</si>
  <si>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</si>
  <si>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</si>
  <si>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</si>
  <si>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</si>
  <si>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</si>
  <si>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</si>
  <si>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</si>
  <si>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</si>
  <si>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</si>
  <si>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</si>
  <si>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</si>
  <si>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</si>
  <si>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</si>
  <si>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</si>
  <si>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</si>
  <si>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</si>
  <si>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</si>
  <si>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</si>
  <si>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</si>
  <si>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</si>
  <si>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</si>
  <si>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</si>
  <si>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</si>
  <si>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</si>
  <si>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</si>
  <si>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</si>
  <si>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</si>
  <si>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</si>
  <si>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</si>
  <si>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</si>
  <si>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</si>
  <si>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</si>
  <si>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</si>
  <si>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</si>
  <si>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</si>
  <si>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</si>
  <si>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</si>
  <si>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</si>
  <si>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</si>
  <si>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</si>
  <si>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</si>
  <si>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</si>
  <si>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</si>
  <si>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</si>
  <si>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</si>
  <si>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</si>
  <si>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</si>
  <si>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</si>
  <si>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</si>
  <si>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</si>
  <si>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</si>
  <si>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</si>
  <si>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</si>
  <si>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</si>
  <si>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</si>
  <si>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</si>
  <si>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</si>
  <si>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</si>
  <si>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</si>
  <si>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</si>
  <si>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</si>
  <si>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</si>
  <si>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</si>
  <si>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</si>
  <si>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</si>
  <si>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</si>
  <si>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</si>
  <si>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</si>
  <si>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</si>
  <si>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</si>
  <si>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</si>
  <si>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</si>
  <si>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</si>
  <si>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</si>
  <si>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</si>
  <si>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</si>
  <si>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</si>
  <si>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</si>
  <si>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</si>
  <si>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</si>
  <si>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</si>
  <si>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</si>
  <si>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</si>
  <si>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</si>
  <si>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</si>
  <si>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</si>
  <si>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</si>
  <si>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</si>
  <si>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</si>
  <si>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</si>
  <si>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</si>
  <si>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</si>
  <si>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</si>
  <si>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</si>
  <si>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</si>
  <si>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</si>
  <si>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</si>
  <si>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</si>
  <si>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</si>
  <si>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</si>
  <si>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</si>
  <si>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</si>
  <si>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</si>
  <si>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</si>
  <si>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</si>
  <si>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</si>
  <si>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</si>
  <si>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</si>
  <si>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</si>
  <si>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</si>
  <si>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</si>
  <si>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</si>
  <si>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</si>
  <si>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</si>
  <si>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</si>
  <si>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</si>
  <si>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</si>
  <si>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</si>
  <si>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</si>
  <si>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</si>
  <si>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</si>
  <si>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</si>
  <si>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</si>
  <si>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</si>
  <si>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</si>
  <si>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</si>
  <si>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</si>
  <si>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</si>
  <si>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</si>
  <si>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</si>
  <si>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</si>
  <si>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</si>
  <si>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</si>
  <si>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</si>
  <si>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</si>
  <si>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</si>
  <si>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</si>
  <si>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</si>
  <si>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</si>
  <si>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</si>
  <si>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</si>
  <si>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</si>
  <si>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</si>
  <si>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</si>
  <si>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</si>
  <si>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</si>
  <si>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</si>
  <si>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</si>
  <si>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</si>
  <si>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</si>
  <si>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</si>
  <si>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</si>
  <si>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</si>
  <si>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</si>
  <si>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</si>
  <si>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</si>
  <si>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</si>
  <si>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</si>
  <si>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</si>
  <si>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</si>
  <si>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</si>
  <si>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</si>
  <si>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</si>
  <si>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</si>
  <si>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</si>
  <si>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</si>
  <si>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</si>
  <si>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</si>
  <si>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</si>
  <si>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</si>
  <si>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</si>
  <si>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</si>
  <si>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</si>
  <si>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</si>
  <si>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</si>
  <si>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</si>
  <si>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</si>
  <si>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</si>
  <si>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</si>
  <si>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</si>
  <si>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</si>
  <si>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</si>
  <si>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</si>
  <si>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</si>
  <si>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</si>
  <si>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</si>
  <si>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</si>
  <si>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</si>
  <si>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</si>
  <si>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</si>
  <si>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</si>
  <si>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</si>
  <si>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</si>
  <si>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</si>
  <si>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</si>
  <si>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</si>
  <si>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</si>
  <si>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</si>
  <si>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</si>
  <si>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</si>
  <si>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</si>
  <si>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</si>
  <si>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</si>
  <si>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</si>
  <si>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</si>
  <si>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</si>
  <si>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</si>
  <si>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</si>
  <si>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</si>
  <si>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</si>
  <si>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</si>
  <si>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</si>
  <si>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</si>
  <si>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</si>
  <si>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</si>
  <si>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</si>
  <si>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</si>
  <si>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</si>
  <si>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</si>
  <si>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</si>
  <si>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</si>
  <si>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</si>
  <si>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</si>
  <si>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</si>
  <si>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</si>
  <si>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</si>
  <si>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</si>
  <si>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</si>
  <si>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</si>
  <si>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</si>
  <si>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</si>
  <si>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</si>
  <si>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</si>
  <si>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</si>
  <si>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</si>
  <si>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</si>
  <si>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</si>
  <si>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</si>
  <si>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</si>
  <si>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</si>
  <si>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</si>
  <si>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</si>
  <si>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</si>
  <si>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</si>
  <si>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</si>
  <si>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</si>
  <si>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</si>
  <si>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</si>
  <si>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</si>
  <si>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</si>
  <si>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</si>
  <si>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</si>
  <si>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</si>
  <si>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</si>
  <si>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</si>
  <si>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</si>
  <si>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</si>
  <si>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</si>
  <si>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</si>
  <si>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</si>
  <si>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</si>
  <si>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</si>
  <si>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</si>
  <si>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</si>
  <si>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</si>
  <si>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</si>
  <si>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</si>
  <si>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</si>
  <si>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</si>
  <si>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</si>
  <si>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</si>
  <si>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</si>
  <si>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</si>
  <si>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</si>
  <si>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</si>
  <si>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</si>
  <si>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</si>
  <si>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</si>
  <si>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</si>
  <si>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</si>
  <si>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</si>
  <si>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</si>
  <si>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</si>
  <si>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</si>
  <si>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</si>
  <si>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</si>
  <si>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</si>
  <si>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</si>
  <si>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</si>
  <si>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</si>
  <si>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</si>
  <si>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</si>
  <si>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</si>
  <si>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</si>
  <si>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</si>
  <si>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</si>
  <si>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</si>
  <si>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</si>
  <si>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</si>
  <si>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</si>
  <si>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</si>
  <si>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</si>
  <si>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</si>
  <si>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</si>
  <si>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</si>
  <si>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</si>
  <si>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</si>
  <si>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</si>
  <si>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</si>
  <si>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</si>
  <si>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</si>
  <si>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</si>
  <si>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</si>
  <si>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</si>
  <si>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</si>
  <si>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</si>
  <si>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</si>
  <si>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</si>
  <si>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</si>
  <si>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</si>
  <si>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</si>
  <si>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</si>
  <si>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</si>
  <si>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</si>
  <si>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</si>
  <si>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</si>
  <si>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</si>
  <si>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</si>
  <si>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</si>
  <si>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</si>
  <si>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</si>
  <si>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</si>
  <si>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</si>
  <si>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</si>
  <si>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</si>
  <si>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</si>
  <si>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</si>
  <si>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</si>
  <si>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</si>
  <si>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</si>
  <si>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</si>
  <si>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</si>
  <si>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</si>
  <si>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</si>
  <si>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</si>
  <si>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</si>
  <si>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</si>
  <si>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</si>
  <si>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</si>
  <si>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</si>
  <si>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</si>
  <si>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</si>
  <si>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</si>
  <si>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</si>
  <si>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</si>
  <si>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</si>
  <si>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</si>
  <si>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</si>
  <si>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</si>
  <si>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</si>
  <si>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</si>
  <si>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</si>
  <si>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</si>
  <si>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</si>
  <si>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</si>
  <si>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</si>
  <si>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</si>
  <si>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</si>
  <si>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</si>
  <si>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</si>
  <si>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</si>
  <si>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</si>
  <si>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</si>
  <si>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</si>
  <si>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</si>
  <si>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</si>
  <si>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</si>
  <si>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</si>
  <si>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</si>
  <si>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</si>
  <si>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</si>
  <si>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</si>
  <si>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</si>
  <si>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</si>
  <si>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</si>
  <si>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</si>
  <si>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</si>
  <si>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</si>
  <si>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</si>
  <si>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</si>
  <si>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</si>
  <si>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</si>
  <si>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</si>
  <si>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</si>
  <si>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</si>
  <si>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</si>
  <si>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</si>
  <si>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</si>
  <si>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</si>
  <si>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</si>
  <si>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</si>
  <si>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</si>
  <si>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</si>
  <si>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</si>
  <si>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</si>
  <si>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</si>
  <si>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</si>
  <si>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</si>
  <si>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</si>
  <si>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</si>
  <si>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</si>
  <si>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</si>
  <si>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</si>
  <si>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</si>
  <si>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</si>
  <si>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</si>
  <si>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</si>
  <si>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</si>
  <si>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</si>
  <si>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</si>
  <si>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</si>
  <si>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</si>
  <si>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</si>
  <si>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</si>
  <si>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</si>
  <si>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</si>
  <si>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</si>
  <si>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</si>
  <si>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</si>
  <si>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</si>
  <si>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</si>
  <si>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</si>
  <si>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</si>
  <si>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</si>
  <si>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</si>
  <si>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</si>
  <si>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</si>
  <si>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</si>
  <si>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</si>
  <si>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</si>
  <si>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</si>
  <si>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</si>
  <si>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</si>
  <si>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</si>
  <si>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</si>
  <si>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</si>
  <si>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</si>
  <si>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</si>
  <si>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</si>
  <si>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</si>
  <si>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</si>
  <si>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</si>
  <si>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</si>
  <si>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</si>
  <si>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</si>
  <si>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</si>
  <si>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</si>
  <si>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</si>
  <si>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</si>
  <si>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</si>
  <si>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</si>
  <si>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</si>
  <si>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</si>
  <si>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</si>
  <si>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</si>
  <si>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</si>
  <si>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</si>
  <si>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</si>
  <si>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</si>
  <si>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</si>
  <si>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</si>
  <si>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</si>
  <si>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</si>
  <si>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</si>
  <si>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</si>
  <si>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</si>
  <si>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</si>
  <si>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</si>
  <si>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</si>
  <si>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</si>
  <si>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</si>
  <si>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</si>
  <si>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</si>
  <si>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</si>
  <si>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</si>
  <si>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</si>
  <si>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</si>
  <si>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</si>
  <si>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</si>
  <si>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</si>
  <si>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</si>
  <si>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</si>
  <si>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</si>
  <si>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</si>
  <si>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</si>
  <si>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</si>
  <si>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</si>
  <si>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</si>
  <si>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</si>
  <si>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</si>
  <si>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</si>
  <si>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</si>
  <si>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</si>
  <si>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</si>
  <si>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</si>
  <si>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</si>
  <si>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</si>
  <si>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</si>
  <si>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</si>
  <si>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</si>
  <si>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</si>
  <si>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</si>
  <si>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</si>
  <si>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</si>
  <si>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</si>
  <si>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</si>
  <si>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</si>
  <si>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</si>
  <si>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</si>
  <si>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</si>
  <si>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</si>
  <si>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</si>
  <si>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</si>
  <si>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</si>
  <si>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</si>
  <si>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</si>
  <si>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</si>
  <si>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</si>
  <si>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</si>
  <si>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</si>
  <si>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</si>
  <si>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</si>
  <si>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</si>
  <si>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</si>
  <si>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</si>
  <si>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</si>
  <si>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</si>
  <si>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</si>
  <si>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</si>
  <si>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</si>
  <si>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</si>
  <si>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</si>
  <si>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</si>
  <si>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</si>
  <si>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</si>
  <si>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</si>
  <si>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</si>
  <si>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</si>
  <si>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</si>
  <si>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</si>
  <si>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</si>
  <si>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</si>
  <si>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</si>
  <si>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</si>
  <si>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</si>
  <si>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</si>
  <si>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</si>
  <si>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</si>
  <si>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</si>
  <si>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</si>
  <si>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</si>
  <si>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</si>
  <si>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</si>
  <si>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</si>
  <si>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</si>
  <si>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</si>
  <si>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</si>
  <si>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</si>
  <si>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</si>
  <si>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</si>
  <si>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</si>
  <si>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</si>
  <si>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</si>
  <si>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</si>
  <si>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</si>
  <si>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</si>
  <si>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</si>
  <si>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</si>
  <si>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</si>
  <si>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</si>
  <si>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</si>
  <si>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</si>
  <si>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</si>
  <si>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</si>
  <si>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</si>
  <si>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</si>
  <si>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</si>
  <si>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</si>
  <si>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</si>
  <si>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</si>
  <si>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</si>
  <si>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</si>
  <si>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</si>
  <si>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</si>
  <si>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</si>
  <si>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</si>
  <si>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</si>
  <si>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</si>
  <si>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</si>
  <si>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</si>
  <si>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</si>
  <si>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</si>
  <si>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</si>
  <si>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</si>
  <si>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</si>
  <si>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</si>
  <si>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</si>
  <si>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</si>
  <si>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</si>
  <si>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</si>
  <si>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</si>
  <si>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</si>
  <si>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</si>
  <si>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</si>
  <si>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</si>
  <si>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</si>
  <si>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</si>
  <si>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</si>
  <si>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</si>
  <si>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</si>
  <si>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</si>
  <si>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</si>
  <si>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</si>
  <si>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</si>
  <si>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</si>
  <si>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</si>
  <si>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</si>
  <si>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</si>
  <si>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</si>
  <si>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</si>
  <si>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</si>
  <si>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</si>
  <si>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</si>
  <si>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</si>
  <si>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</si>
  <si>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</si>
  <si>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</si>
  <si>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</si>
  <si>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</si>
  <si>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</si>
  <si>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</si>
  <si>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</si>
  <si>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</si>
  <si>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</si>
  <si>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</si>
  <si>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</si>
  <si>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</si>
  <si>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</si>
  <si>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</si>
  <si>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</si>
  <si>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</si>
  <si>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</si>
  <si>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</si>
  <si>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</si>
  <si>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</si>
  <si>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</si>
  <si>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</si>
  <si>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</si>
  <si>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</si>
  <si>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</si>
  <si>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</si>
  <si>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</si>
  <si>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</si>
  <si>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</si>
  <si>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</si>
  <si>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</si>
  <si>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</si>
  <si>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</si>
  <si>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</si>
  <si>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</si>
  <si>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</si>
  <si>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</si>
  <si>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</si>
  <si>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</si>
  <si>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</si>
  <si>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</si>
  <si>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</si>
  <si>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</si>
  <si>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</si>
  <si>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</si>
  <si>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</si>
  <si>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</si>
  <si>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</si>
  <si>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</si>
  <si>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</si>
  <si>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</si>
  <si>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</si>
  <si>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</si>
  <si>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</si>
  <si>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</si>
  <si>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</si>
  <si>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</si>
  <si>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</si>
  <si>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</si>
  <si>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</si>
  <si>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</si>
  <si>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</si>
  <si>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</si>
  <si>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</si>
  <si>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</si>
  <si>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</si>
  <si>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</si>
  <si>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</si>
  <si>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</si>
  <si>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</si>
  <si>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</si>
  <si>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</si>
  <si>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</si>
  <si>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</si>
  <si>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</si>
  <si>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</si>
  <si>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</si>
  <si>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</si>
  <si>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</si>
  <si>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</si>
  <si>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</si>
  <si>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</si>
  <si>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</si>
  <si>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</si>
  <si>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</si>
  <si>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</si>
  <si>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</si>
  <si>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</si>
  <si>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</si>
  <si>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</si>
  <si>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</si>
  <si>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</si>
  <si>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</si>
  <si>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</si>
  <si>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</si>
  <si>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</si>
  <si>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</si>
  <si>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</si>
  <si>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</si>
  <si>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</si>
  <si>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</si>
  <si>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</si>
  <si>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</si>
  <si>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</si>
  <si>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</si>
  <si>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</si>
  <si>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</si>
  <si>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</si>
  <si>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</si>
  <si>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</si>
  <si>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</si>
  <si>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</si>
  <si>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</si>
  <si>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</si>
  <si>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</si>
  <si>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</si>
  <si>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</si>
  <si>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</si>
  <si>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</si>
  <si>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</si>
  <si>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</si>
  <si>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</si>
  <si>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</si>
  <si>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</si>
  <si>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</si>
  <si>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</si>
  <si>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</si>
  <si>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</si>
  <si>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</si>
  <si>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</si>
  <si>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</si>
  <si>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</si>
  <si>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</si>
  <si>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</si>
  <si>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</si>
  <si>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</si>
  <si>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</si>
  <si>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</si>
  <si>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</si>
  <si>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</si>
  <si>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</si>
  <si>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</si>
  <si>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</si>
  <si>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</si>
  <si>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</si>
  <si>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</si>
  <si>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</si>
  <si>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</si>
  <si>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</si>
  <si>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</si>
  <si>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</si>
  <si>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</si>
  <si>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</si>
  <si>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</si>
  <si>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</si>
  <si>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</si>
  <si>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</si>
  <si>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</si>
  <si>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</si>
  <si>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</si>
  <si>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</si>
  <si>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</si>
  <si>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</si>
  <si>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</si>
  <si>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</si>
  <si>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</si>
  <si>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</si>
  <si>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</si>
  <si>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</si>
  <si>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</si>
  <si>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</si>
  <si>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</si>
  <si>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</si>
  <si>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</si>
  <si>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</si>
  <si>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</si>
  <si>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</si>
  <si>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</si>
  <si>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</si>
  <si>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</si>
  <si>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</si>
  <si>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</si>
  <si>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</si>
  <si>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</si>
  <si>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</si>
  <si>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</si>
  <si>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</si>
  <si>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</si>
  <si>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</si>
  <si>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</si>
  <si>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</si>
  <si>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</si>
  <si>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</si>
  <si>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</si>
  <si>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</si>
  <si>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</si>
  <si>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</si>
  <si>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</si>
  <si>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</si>
  <si>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</si>
  <si>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</si>
  <si>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</si>
  <si>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</si>
  <si>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</si>
  <si>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</si>
  <si>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</si>
  <si>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</si>
  <si>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</si>
  <si>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</si>
  <si>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</si>
  <si>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</si>
  <si>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</si>
  <si>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</si>
  <si>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</si>
  <si>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</si>
  <si>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</si>
  <si>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</si>
  <si>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</si>
  <si>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</si>
  <si>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</si>
  <si>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</si>
  <si>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</si>
  <si>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</si>
  <si>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</si>
  <si>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</si>
  <si>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</si>
  <si>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</si>
  <si>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</si>
  <si>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</si>
  <si>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</si>
  <si>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</si>
  <si>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</si>
  <si>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</si>
  <si>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</si>
  <si>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</si>
  <si>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</si>
  <si>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</si>
  <si>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</si>
  <si>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</si>
  <si>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</si>
  <si>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</si>
  <si>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</si>
  <si>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</si>
  <si>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</si>
  <si>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</si>
  <si>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</si>
  <si>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</si>
  <si>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</si>
  <si>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</si>
  <si>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</si>
  <si>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</si>
  <si>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</si>
  <si>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</si>
  <si>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</si>
  <si>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</si>
  <si>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</si>
  <si>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</si>
  <si>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</si>
  <si>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</si>
  <si>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</si>
  <si>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</si>
  <si>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</si>
  <si>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</si>
  <si>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</si>
  <si>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</si>
  <si>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</si>
  <si>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</si>
  <si>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</si>
  <si>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</si>
  <si>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</si>
  <si>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</si>
  <si>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</si>
  <si>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</si>
  <si>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</si>
  <si>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</si>
  <si>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</si>
  <si>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</si>
  <si>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</si>
  <si>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</si>
  <si>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</si>
  <si>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</si>
  <si>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</si>
  <si>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</si>
  <si>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</si>
  <si>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</si>
  <si>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</si>
  <si>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</si>
  <si>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</si>
  <si>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</si>
  <si>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</si>
  <si>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</si>
  <si>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</si>
  <si>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</si>
  <si>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</si>
  <si>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</si>
  <si>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</si>
  <si>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</si>
  <si>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</si>
  <si>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</si>
  <si>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</si>
  <si>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</si>
  <si>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</si>
  <si>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</si>
  <si>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</si>
  <si>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</si>
  <si>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</si>
  <si>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</si>
  <si>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</si>
  <si>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</si>
  <si>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</si>
  <si>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</si>
  <si>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</si>
  <si>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</si>
  <si>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</si>
  <si>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</si>
  <si>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</si>
  <si>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</si>
  <si>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</si>
  <si>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</si>
  <si>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</si>
  <si>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</si>
  <si>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</si>
  <si>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</si>
  <si>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</si>
  <si>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</si>
  <si>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</si>
  <si>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</si>
  <si>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</si>
  <si>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</si>
  <si>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</si>
  <si>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</si>
  <si>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</si>
  <si>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</si>
  <si>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</si>
  <si>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</si>
  <si>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</si>
  <si>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</si>
  <si>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</si>
  <si>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</si>
  <si>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</si>
  <si>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</si>
  <si>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</si>
  <si>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</si>
  <si>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</si>
  <si>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</si>
  <si>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</si>
  <si>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</si>
  <si>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</si>
  <si>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</si>
  <si>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</si>
  <si>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</si>
  <si>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</si>
  <si>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</si>
  <si>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</si>
  <si>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</si>
  <si>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</si>
  <si>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</si>
  <si>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</si>
  <si>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</si>
  <si>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</si>
  <si>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</si>
  <si>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</si>
  <si>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</si>
  <si>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</si>
  <si>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</si>
  <si>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</si>
  <si>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</si>
  <si>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</si>
  <si>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</si>
  <si>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</si>
  <si>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</si>
  <si>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</si>
  <si>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</si>
  <si>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</si>
  <si>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</si>
  <si>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</si>
  <si>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</si>
  <si>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</si>
  <si>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</si>
  <si>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</si>
  <si>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</si>
  <si>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</si>
  <si>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</si>
  <si>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</si>
  <si>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</si>
  <si>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</si>
  <si>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</si>
  <si>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</si>
  <si>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</si>
  <si>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</si>
  <si>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</si>
  <si>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</si>
  <si>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</si>
  <si>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</si>
  <si>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</si>
  <si>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</si>
  <si>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</si>
  <si>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</si>
  <si>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</si>
  <si>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</si>
  <si>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</si>
  <si>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</si>
  <si>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</si>
  <si>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</si>
  <si>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</si>
  <si>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</si>
  <si>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</si>
  <si>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</si>
  <si>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</si>
  <si>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</si>
  <si>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</si>
  <si>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</si>
  <si>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</si>
  <si>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</si>
  <si>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</si>
  <si>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</si>
  <si>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</si>
  <si>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</si>
  <si>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</si>
  <si>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</si>
  <si>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</si>
  <si>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</si>
  <si>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</si>
  <si>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</si>
  <si>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</si>
  <si>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</si>
  <si>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</si>
  <si>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</si>
  <si>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</si>
  <si>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</si>
  <si>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</si>
  <si>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</si>
  <si>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</si>
  <si>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</si>
  <si>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</si>
  <si>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</si>
  <si>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</si>
  <si>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</si>
  <si>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</si>
  <si>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</si>
  <si>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</si>
  <si>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</si>
  <si>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</si>
  <si>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</si>
  <si>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</si>
  <si>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</si>
  <si>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</si>
  <si>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</si>
  <si>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</si>
  <si>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</si>
  <si>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</si>
  <si>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</si>
  <si>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</si>
  <si>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</si>
  <si>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</si>
  <si>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</si>
  <si>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</si>
  <si>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</si>
  <si>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</si>
  <si>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</si>
  <si>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</si>
  <si>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</si>
  <si>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</si>
  <si>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</si>
  <si>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</si>
  <si>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</si>
  <si>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</si>
  <si>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</si>
  <si>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</si>
  <si>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</si>
  <si>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</si>
  <si>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</si>
  <si>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</si>
  <si>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</si>
  <si>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</si>
  <si>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</si>
  <si>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</si>
  <si>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</si>
  <si>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</si>
  <si>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</si>
  <si>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</si>
  <si>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</si>
  <si>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</si>
  <si>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</si>
  <si>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</si>
  <si>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</si>
  <si>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</si>
  <si>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</si>
  <si>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</si>
  <si>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</si>
  <si>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</si>
  <si>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</si>
  <si>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</si>
  <si>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</si>
  <si>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</si>
  <si>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</si>
  <si>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</si>
  <si>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</si>
  <si>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</si>
  <si>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</si>
  <si>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</si>
  <si>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</si>
  <si>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</si>
  <si>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</si>
  <si>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</si>
  <si>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</si>
  <si>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</si>
  <si>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</si>
  <si>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</si>
  <si>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</si>
  <si>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</si>
  <si>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</si>
  <si>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</si>
  <si>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</si>
  <si>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</si>
  <si>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</si>
  <si>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</si>
  <si>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</si>
  <si>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</si>
  <si>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</si>
  <si>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</si>
  <si>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</si>
  <si>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</si>
  <si>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</si>
  <si>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</si>
  <si>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</si>
  <si>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</si>
  <si>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</si>
  <si>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</si>
  <si>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</si>
  <si>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</si>
  <si>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</si>
  <si>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</si>
  <si>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</si>
  <si>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</si>
  <si>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</si>
  <si>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</si>
  <si>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</si>
  <si>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</si>
  <si>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</si>
  <si>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</si>
  <si>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</si>
  <si>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</si>
  <si>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</si>
  <si>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</si>
  <si>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</si>
  <si>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</si>
  <si>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</si>
  <si>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</si>
  <si>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</si>
  <si>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</si>
  <si>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</si>
  <si>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</si>
  <si>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</si>
  <si>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</si>
  <si>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</si>
  <si>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</si>
  <si>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</si>
  <si>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</si>
  <si>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</si>
  <si>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</si>
  <si>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</si>
  <si>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</si>
  <si>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</si>
  <si>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</si>
  <si>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</si>
  <si>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</si>
  <si>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</si>
  <si>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</si>
  <si>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</si>
  <si>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</si>
  <si>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</si>
  <si>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</si>
  <si>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</si>
  <si>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</si>
  <si>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</si>
  <si>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</si>
  <si>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</si>
  <si>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</si>
  <si>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</si>
  <si>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</si>
  <si>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</si>
  <si>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</si>
  <si>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</si>
  <si>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</si>
  <si>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</si>
  <si>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</si>
  <si>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</si>
  <si>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</si>
  <si>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</si>
  <si>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</si>
  <si>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</si>
  <si>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</si>
  <si>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</si>
  <si>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</si>
  <si>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</si>
  <si>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</si>
  <si>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</si>
  <si>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</si>
  <si>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</si>
  <si>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</si>
  <si>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</si>
  <si>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</si>
  <si>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</si>
  <si>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</si>
  <si>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</si>
  <si>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</si>
  <si>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</si>
  <si>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</si>
  <si>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</si>
  <si>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</si>
  <si>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</si>
  <si>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</si>
  <si>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</si>
  <si>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</si>
  <si>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</si>
  <si>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</si>
  <si>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</si>
  <si>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</si>
  <si>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</si>
  <si>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</si>
  <si>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</si>
  <si>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</si>
  <si>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</si>
  <si>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</si>
  <si>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</si>
  <si>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</si>
  <si>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</si>
  <si>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</si>
  <si>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</si>
  <si>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</si>
  <si>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</si>
  <si>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</si>
  <si>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</si>
  <si>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</si>
  <si>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</si>
  <si>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</si>
  <si>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</si>
  <si>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</si>
  <si>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</si>
  <si>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</si>
  <si>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</si>
  <si>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</si>
  <si>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</si>
  <si>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</si>
  <si>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</si>
  <si>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</si>
  <si>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</si>
  <si>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</si>
  <si>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</si>
  <si>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</si>
  <si>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</si>
  <si>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</si>
  <si>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</si>
  <si>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</si>
  <si>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</si>
  <si>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</si>
  <si>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</si>
  <si>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</si>
  <si>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</si>
  <si>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</si>
  <si>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</si>
  <si>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</si>
  <si>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</si>
  <si>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</si>
  <si>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</si>
  <si>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</si>
  <si>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</si>
  <si>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</si>
  <si>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</si>
  <si>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</si>
  <si>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</si>
  <si>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</si>
  <si>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</si>
  <si>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</si>
  <si>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</si>
  <si>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</si>
  <si>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</si>
  <si>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</si>
  <si>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</si>
  <si>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</si>
  <si>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</si>
  <si>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</si>
  <si>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</si>
  <si>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</si>
  <si>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</si>
  <si>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</si>
  <si>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</si>
  <si>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</si>
  <si>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</si>
  <si>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</si>
  <si>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</si>
  <si>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</si>
  <si>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</si>
  <si>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</si>
  <si>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</si>
  <si>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</si>
  <si>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</si>
  <si>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</si>
  <si>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</si>
  <si>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</si>
  <si>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</si>
  <si>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</si>
  <si>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</si>
  <si>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</si>
  <si>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</si>
  <si>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</si>
  <si>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</si>
  <si>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</si>
  <si>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</si>
  <si>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</si>
  <si>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</si>
  <si>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</si>
  <si>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</si>
  <si>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</si>
  <si>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</si>
  <si>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</si>
  <si>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</si>
  <si>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</si>
  <si>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</si>
  <si>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</si>
  <si>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</si>
  <si>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</si>
  <si>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</si>
  <si>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</si>
  <si>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</si>
  <si>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</si>
  <si>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</si>
  <si>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</si>
  <si>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</si>
  <si>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</si>
  <si>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</si>
  <si>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</si>
  <si>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</si>
  <si>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</si>
  <si>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</si>
  <si>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</si>
  <si>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</si>
  <si>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</si>
  <si>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</si>
  <si>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</si>
  <si>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</si>
  <si>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</si>
  <si>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</si>
  <si>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</si>
  <si>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</si>
  <si>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</si>
  <si>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</si>
  <si>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</si>
  <si>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</si>
  <si>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</si>
  <si>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</si>
  <si>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</si>
  <si>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</si>
  <si>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</si>
  <si>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</si>
  <si>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</si>
  <si>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</si>
  <si>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</si>
  <si>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</si>
  <si>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</si>
  <si>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</si>
  <si>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</si>
  <si>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</si>
  <si>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</si>
  <si>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</si>
  <si>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</si>
  <si>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</si>
  <si>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</si>
  <si>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</si>
  <si>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</si>
  <si>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</si>
  <si>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</si>
  <si>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</si>
  <si>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</si>
  <si>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</si>
  <si>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</si>
  <si>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</si>
  <si>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</si>
  <si>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</si>
  <si>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</si>
  <si>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</si>
  <si>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</si>
  <si>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</si>
  <si>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</si>
  <si>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</si>
  <si>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</si>
  <si>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</si>
  <si>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</si>
  <si>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</si>
  <si>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</si>
  <si>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</si>
  <si>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</si>
  <si>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</si>
  <si>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</si>
  <si>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</si>
  <si>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</si>
  <si>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</si>
  <si>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</si>
  <si>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</si>
  <si>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</si>
  <si>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</si>
  <si>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</si>
  <si>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</si>
  <si>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</si>
  <si>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</si>
  <si>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</si>
  <si>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</si>
  <si>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</si>
  <si>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</si>
  <si>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</si>
  <si>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</si>
  <si>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</si>
  <si>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</si>
  <si>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</si>
  <si>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</si>
  <si>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</si>
  <si>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</si>
  <si>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</si>
  <si>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</si>
  <si>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</si>
  <si>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</si>
  <si>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</si>
  <si>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</si>
  <si>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</si>
  <si>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</si>
  <si>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</si>
  <si>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</si>
  <si>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</si>
  <si>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</si>
  <si>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</si>
  <si>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</si>
  <si>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</si>
  <si>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</si>
  <si>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</si>
  <si>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</si>
  <si>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</si>
  <si>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</si>
  <si>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</si>
  <si>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</si>
  <si>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</si>
  <si>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</si>
  <si>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</si>
  <si>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</si>
  <si>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</si>
  <si>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</si>
  <si>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</si>
  <si>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</si>
  <si>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</si>
  <si>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</si>
  <si>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</si>
  <si>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</si>
  <si>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</si>
  <si>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</si>
  <si>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</si>
  <si>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</si>
  <si>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</si>
  <si>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</si>
  <si>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</si>
  <si>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</si>
  <si>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</si>
  <si>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</si>
  <si>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</si>
  <si>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</si>
  <si>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</si>
  <si>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</si>
  <si>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</si>
  <si>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</si>
  <si>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</si>
  <si>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</si>
  <si>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</si>
  <si>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</si>
  <si>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</si>
  <si>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</si>
  <si>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</si>
  <si>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</si>
  <si>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</si>
  <si>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</si>
  <si>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</si>
  <si>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</si>
  <si>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</si>
  <si>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</si>
  <si>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</si>
  <si>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</si>
  <si>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</si>
  <si>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</si>
  <si>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</si>
  <si>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</si>
  <si>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</si>
  <si>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</si>
  <si>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</si>
  <si>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</si>
  <si>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</si>
  <si>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</si>
  <si>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</si>
  <si>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</si>
  <si>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</si>
  <si>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</si>
  <si>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</si>
  <si>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</si>
  <si>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</si>
  <si>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</si>
  <si>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</si>
  <si>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</si>
  <si>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</si>
  <si>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</si>
  <si>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</si>
  <si>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</si>
  <si>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</si>
  <si>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</si>
  <si>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</si>
  <si>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</si>
  <si>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</si>
  <si>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</si>
  <si>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</si>
  <si>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</si>
  <si>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</si>
  <si>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</si>
  <si>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</si>
  <si>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</si>
  <si>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</si>
  <si>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</si>
  <si>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</si>
  <si>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</si>
  <si>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</si>
  <si>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</si>
  <si>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</si>
  <si>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</si>
  <si>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</si>
  <si>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</si>
  <si>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</si>
  <si>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</si>
  <si>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</si>
  <si>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</si>
  <si>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</si>
  <si>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</si>
  <si>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</si>
  <si>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</si>
  <si>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</si>
  <si>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</si>
  <si>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</si>
  <si>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</si>
  <si>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</si>
  <si>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</si>
  <si>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</si>
  <si>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</si>
  <si>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</si>
  <si>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</si>
  <si>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</si>
  <si>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</si>
  <si>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</si>
  <si>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</si>
  <si>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</si>
  <si>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</si>
  <si>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</si>
  <si>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</si>
  <si>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</si>
  <si>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</si>
  <si>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</si>
  <si>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</si>
  <si>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</si>
  <si>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</si>
  <si>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</si>
  <si>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</si>
  <si>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</si>
  <si>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</si>
  <si>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</si>
  <si>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</si>
  <si>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</si>
  <si>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</si>
  <si>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</si>
  <si>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</si>
  <si>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</si>
  <si>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</si>
  <si>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</si>
  <si>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</si>
  <si>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</si>
  <si>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</si>
  <si>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</si>
  <si>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</si>
  <si>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</si>
  <si>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</si>
  <si>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</si>
  <si>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</si>
  <si>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</si>
  <si>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</si>
  <si>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</si>
  <si>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</si>
  <si>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</si>
  <si>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</si>
  <si>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</si>
  <si>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</si>
  <si>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</si>
  <si>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</si>
  <si>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</si>
  <si>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</si>
  <si>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</si>
  <si>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</si>
  <si>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</si>
  <si>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</si>
  <si>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</si>
  <si>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</si>
  <si>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</si>
  <si>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</si>
  <si>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</si>
  <si>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</si>
  <si>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</si>
  <si>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</si>
  <si>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</si>
  <si>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</si>
  <si>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</si>
  <si>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</si>
  <si>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</si>
  <si>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</si>
  <si>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</si>
  <si>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</si>
  <si>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</si>
  <si>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</si>
  <si>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</si>
  <si>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</si>
  <si>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</si>
  <si>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</si>
  <si>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</si>
  <si>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</si>
  <si>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</si>
  <si>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</si>
  <si>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</si>
  <si>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</si>
  <si>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</si>
  <si>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</si>
  <si>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</si>
  <si>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</si>
  <si>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</si>
  <si>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</si>
  <si>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</si>
  <si>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</si>
  <si>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</si>
  <si>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</si>
  <si>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</si>
  <si>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</si>
  <si>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</si>
  <si>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</si>
  <si>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</si>
  <si>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</si>
  <si>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</si>
  <si>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</si>
  <si>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</si>
  <si>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</si>
  <si>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</si>
  <si>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</si>
  <si>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</si>
  <si>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</si>
  <si>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</si>
  <si>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</si>
  <si>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</si>
  <si>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</si>
  <si>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</si>
  <si>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</si>
  <si>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</si>
  <si>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</si>
  <si>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</si>
  <si>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</si>
  <si>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</si>
  <si>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</si>
  <si>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</si>
  <si>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</si>
  <si>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</si>
  <si>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</si>
  <si>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</si>
  <si>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</si>
  <si>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</si>
  <si>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</si>
  <si>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</si>
  <si>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</si>
  <si>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</si>
  <si>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</si>
  <si>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</si>
  <si>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</si>
  <si>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</si>
  <si>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</si>
  <si>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</si>
  <si>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</si>
  <si>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</si>
  <si>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</si>
  <si>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</si>
  <si>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</si>
  <si>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</si>
  <si>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</si>
  <si>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</si>
  <si>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</si>
  <si>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</si>
  <si>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</si>
  <si>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</si>
  <si>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</si>
  <si>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</si>
  <si>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</si>
  <si>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</si>
  <si>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</si>
  <si>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</si>
  <si>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</si>
  <si>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</si>
  <si>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</si>
  <si>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</si>
  <si>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</si>
  <si>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</si>
  <si>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</si>
  <si>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</si>
  <si>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</si>
  <si>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</si>
  <si>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</si>
  <si>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</si>
  <si>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</si>
  <si>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</si>
  <si>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</si>
  <si>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</si>
  <si>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</si>
  <si>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</si>
  <si>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</si>
  <si>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</si>
  <si>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</si>
  <si>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</si>
  <si>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</si>
  <si>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</si>
  <si>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</si>
  <si>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</si>
  <si>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</si>
  <si>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</si>
  <si>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</si>
  <si>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</si>
  <si>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</si>
  <si>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</si>
  <si>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</si>
  <si>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</si>
  <si>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</si>
  <si>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</si>
  <si>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</si>
  <si>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</si>
  <si>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</si>
  <si>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</si>
  <si>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</si>
  <si>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</si>
  <si>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</si>
  <si>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</si>
  <si>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</si>
  <si>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</si>
  <si>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</si>
  <si>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</si>
  <si>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</si>
  <si>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</si>
  <si>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</si>
  <si>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</si>
  <si>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</si>
  <si>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</si>
  <si>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</si>
  <si>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</si>
  <si>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</si>
  <si>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</si>
  <si>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</si>
  <si>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</si>
  <si>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</si>
  <si>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</si>
  <si>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</si>
  <si>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</si>
  <si>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</si>
  <si>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</si>
  <si>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</si>
  <si>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</si>
  <si>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</si>
  <si>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</si>
  <si>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</si>
  <si>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</si>
  <si>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</si>
  <si>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</si>
  <si>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</si>
  <si>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</si>
  <si>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</si>
  <si>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</si>
  <si>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</si>
  <si>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</si>
  <si>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</si>
  <si>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</si>
  <si>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</si>
  <si>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</si>
  <si>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</si>
  <si>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</si>
  <si>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</si>
  <si>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</si>
  <si>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</si>
  <si>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</si>
  <si>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</si>
  <si>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</si>
  <si>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</si>
  <si>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</si>
  <si>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</si>
  <si>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</si>
  <si>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</si>
  <si>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</si>
  <si>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</si>
  <si>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</si>
  <si>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</si>
  <si>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</si>
  <si>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</si>
  <si>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</si>
  <si>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</si>
  <si>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</si>
  <si>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</si>
  <si>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</si>
  <si>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</si>
  <si>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</si>
  <si>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</si>
  <si>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</si>
  <si>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</si>
  <si>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</si>
  <si>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</si>
  <si>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</si>
  <si>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</si>
  <si>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</si>
  <si>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</si>
  <si>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</si>
  <si>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</si>
  <si>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</si>
  <si>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</si>
  <si>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</si>
  <si>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</si>
  <si>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</si>
  <si>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</si>
  <si>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</si>
  <si>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</si>
  <si>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</si>
  <si>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</si>
  <si>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</si>
  <si>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</si>
  <si>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</si>
  <si>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</si>
  <si>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</si>
  <si>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</si>
  <si>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</si>
  <si>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</si>
  <si>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</si>
  <si>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</si>
  <si>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</si>
  <si>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</si>
  <si>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</si>
  <si>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</si>
  <si>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</si>
  <si>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</si>
  <si>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</si>
  <si>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</si>
  <si>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</si>
  <si>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</si>
  <si>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</si>
  <si>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</si>
  <si>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</si>
  <si>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</si>
  <si>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</si>
  <si>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</si>
  <si>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</si>
  <si>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</si>
  <si>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</si>
  <si>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</si>
  <si>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</si>
  <si>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</si>
  <si>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</si>
  <si>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</si>
  <si>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</si>
  <si>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</si>
  <si>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</si>
  <si>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</si>
  <si>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</si>
  <si>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</si>
  <si>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</si>
  <si>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</si>
  <si>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</si>
  <si>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</si>
  <si>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</si>
  <si>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</si>
  <si>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</si>
  <si>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</si>
  <si>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</si>
  <si>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</si>
  <si>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</si>
  <si>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</si>
  <si>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</si>
  <si>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</si>
  <si>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</si>
  <si>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</si>
  <si>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</si>
  <si>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</si>
  <si>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</si>
  <si>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</si>
  <si>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</si>
  <si>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</si>
  <si>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</si>
  <si>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</si>
  <si>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</si>
  <si>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</si>
  <si>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</si>
  <si>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</si>
  <si>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</si>
  <si>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</si>
  <si>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</si>
  <si>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</si>
  <si>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</si>
  <si>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</si>
  <si>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</si>
  <si>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</si>
  <si>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</si>
  <si>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</si>
  <si>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</si>
  <si>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</si>
  <si>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</si>
  <si>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</si>
  <si>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</si>
  <si>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</si>
  <si>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</si>
  <si>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</si>
  <si>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</si>
  <si>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</si>
  <si>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</si>
  <si>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</si>
  <si>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</si>
  <si>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</si>
  <si>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</si>
  <si>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</si>
  <si>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</si>
  <si>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</si>
  <si>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</si>
  <si>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</si>
  <si>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</si>
  <si>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</si>
  <si>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</si>
  <si>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</si>
  <si>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</si>
  <si>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</si>
  <si>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</si>
  <si>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</si>
  <si>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</si>
  <si>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</si>
  <si>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</si>
  <si>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</si>
  <si>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</si>
  <si>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</si>
  <si>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</si>
  <si>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</si>
  <si>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</si>
  <si>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</si>
  <si>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</si>
  <si>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</si>
  <si>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</si>
  <si>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</si>
  <si>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</si>
  <si>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</si>
  <si>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</si>
  <si>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</si>
  <si>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</si>
  <si>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</si>
  <si>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</si>
  <si>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</si>
  <si>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</si>
  <si>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</si>
  <si>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</si>
  <si>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</si>
  <si>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</si>
  <si>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</si>
  <si>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</si>
  <si>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</si>
  <si>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</si>
  <si>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</si>
  <si>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</si>
  <si>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</si>
  <si>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</si>
  <si>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</si>
  <si>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</si>
  <si>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</si>
  <si>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</si>
  <si>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</si>
  <si>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</si>
  <si>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</si>
  <si>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</si>
  <si>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</si>
  <si>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</si>
  <si>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</si>
  <si>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</si>
  <si>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</si>
  <si>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</si>
  <si>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</si>
  <si>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</si>
  <si>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</si>
  <si>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</si>
  <si>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</si>
  <si>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</si>
  <si>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</si>
  <si>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</si>
  <si>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</si>
  <si>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</si>
  <si>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</si>
  <si>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</si>
  <si>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</si>
  <si>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</si>
  <si>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</si>
  <si>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</si>
  <si>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</si>
  <si>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</si>
  <si>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</si>
  <si>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</si>
  <si>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</si>
  <si>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</si>
  <si>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</si>
  <si>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</si>
  <si>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</si>
  <si>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</si>
  <si>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</si>
  <si>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</si>
  <si>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</si>
  <si>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</si>
  <si>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</si>
  <si>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</si>
  <si>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</si>
  <si>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</si>
  <si>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</si>
  <si>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</si>
  <si>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</si>
  <si>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</si>
  <si>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</si>
  <si>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</si>
  <si>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</si>
  <si>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</si>
  <si>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</si>
  <si>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</si>
  <si>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</si>
  <si>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</si>
  <si>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</si>
  <si>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</si>
  <si>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</si>
  <si>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</si>
  <si>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</si>
  <si>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</si>
  <si>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</si>
  <si>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</si>
  <si>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</si>
  <si>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</si>
  <si>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</si>
  <si>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</si>
  <si>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</si>
  <si>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</si>
  <si>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</si>
  <si>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</si>
  <si>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</si>
  <si>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</si>
  <si>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</si>
  <si>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</si>
  <si>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</si>
  <si>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</si>
  <si>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</si>
  <si>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</si>
  <si>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</si>
  <si>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</si>
  <si>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</si>
  <si>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</si>
  <si>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</si>
  <si>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</si>
  <si>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</si>
  <si>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</si>
  <si>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</si>
  <si>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</si>
  <si>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</si>
  <si>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</si>
  <si>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</si>
  <si>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</si>
  <si>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</si>
  <si>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</si>
  <si>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</si>
  <si>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</si>
  <si>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</si>
  <si>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</si>
  <si>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</si>
  <si>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</si>
  <si>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</si>
  <si>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</si>
  <si>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</si>
  <si>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</si>
  <si>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</si>
  <si>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</si>
  <si>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</si>
  <si>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</si>
  <si>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</si>
  <si>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</si>
  <si>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</si>
  <si>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</si>
  <si>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</si>
  <si>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</si>
  <si>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</si>
  <si>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</si>
  <si>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</si>
  <si>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</si>
  <si>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</si>
  <si>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</si>
  <si>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</si>
  <si>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</si>
  <si>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</si>
  <si>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</si>
  <si>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</si>
  <si>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</si>
  <si>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</si>
  <si>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</si>
  <si>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</si>
  <si>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</si>
  <si>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</si>
  <si>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</si>
  <si>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</si>
  <si>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</si>
  <si>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</si>
  <si>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</si>
  <si>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</si>
  <si>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</si>
  <si>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</si>
  <si>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</si>
  <si>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</si>
  <si>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</si>
  <si>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</si>
  <si>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</si>
  <si>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</si>
  <si>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</si>
  <si>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</si>
  <si>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</si>
  <si>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</si>
  <si>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</si>
  <si>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</si>
  <si>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</si>
  <si>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</si>
  <si>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</si>
  <si>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</si>
  <si>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</si>
  <si>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</si>
  <si>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</si>
  <si>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</si>
  <si>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</si>
  <si>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</si>
  <si>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</si>
  <si>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</si>
  <si>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</si>
  <si>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</si>
  <si>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</si>
  <si>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</si>
  <si>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</si>
  <si>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</si>
  <si>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</si>
  <si>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</si>
  <si>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</si>
  <si>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</si>
  <si>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</si>
  <si>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</si>
  <si>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</si>
  <si>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</si>
  <si>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</si>
  <si>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</si>
  <si>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</si>
  <si>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</si>
  <si>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</si>
  <si>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</si>
  <si>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</si>
  <si>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</si>
  <si>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</si>
  <si>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</si>
  <si>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</si>
  <si>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</si>
  <si>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</si>
  <si>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</si>
  <si>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</si>
  <si>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</si>
  <si>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</si>
  <si>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</si>
  <si>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</si>
  <si>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</si>
  <si>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</si>
  <si>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</si>
  <si>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</si>
  <si>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</si>
  <si>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</si>
  <si>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</si>
  <si>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</si>
  <si>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</si>
  <si>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</si>
  <si>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</si>
  <si>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</si>
  <si>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</si>
  <si>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</si>
  <si>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</si>
  <si>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</si>
  <si>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</si>
  <si>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</si>
  <si>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</si>
  <si>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</si>
  <si>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</si>
  <si>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</si>
  <si>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</si>
  <si>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</si>
  <si>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</si>
  <si>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</si>
  <si>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</si>
  <si>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</si>
  <si>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</si>
  <si>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</si>
  <si>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</si>
  <si>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</si>
  <si>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</si>
  <si>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</si>
  <si>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</si>
  <si>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</si>
  <si>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</si>
  <si>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</si>
  <si>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</si>
  <si>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</si>
  <si>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</si>
  <si>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</si>
  <si>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</si>
  <si>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</si>
  <si>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</si>
  <si>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</si>
  <si>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</si>
  <si>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</si>
  <si>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</si>
  <si>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</si>
  <si>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</si>
  <si>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</si>
  <si>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</si>
  <si>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</si>
  <si>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</si>
  <si>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</si>
  <si>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</si>
  <si>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</si>
  <si>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</si>
  <si>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</si>
  <si>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</si>
  <si>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</si>
  <si>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</si>
  <si>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</si>
  <si>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</si>
  <si>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</si>
  <si>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</si>
  <si>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</si>
  <si>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</si>
  <si>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</si>
  <si>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</si>
  <si>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</si>
  <si>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</si>
  <si>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</si>
  <si>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</si>
  <si>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</si>
  <si>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</si>
  <si>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</si>
  <si>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</si>
  <si>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</si>
  <si>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</si>
  <si>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</si>
  <si>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</si>
  <si>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</si>
  <si>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</si>
  <si>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</si>
  <si>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</si>
  <si>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</si>
  <si>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</si>
  <si>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</si>
  <si>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</si>
  <si>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</si>
  <si>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</si>
  <si>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</si>
  <si>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</si>
  <si>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</si>
  <si>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</si>
  <si>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</si>
  <si>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</si>
  <si>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</si>
  <si>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</si>
  <si>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</si>
  <si>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</si>
  <si>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</si>
  <si>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</si>
  <si>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</si>
  <si>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</si>
  <si>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</si>
  <si>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</si>
  <si>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</si>
  <si>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</si>
  <si>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</si>
  <si>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</si>
  <si>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</si>
  <si>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</si>
  <si>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</si>
  <si>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</si>
  <si>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</si>
  <si>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</si>
  <si>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</si>
  <si>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</si>
  <si>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</si>
  <si>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</si>
  <si>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</si>
  <si>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</si>
  <si>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</si>
  <si>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</si>
  <si>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</si>
  <si>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</si>
  <si>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</si>
  <si>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</si>
  <si>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</si>
  <si>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</si>
  <si>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</si>
  <si>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</si>
  <si>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</si>
  <si>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</si>
  <si>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</si>
  <si>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</si>
  <si>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</si>
  <si>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</si>
  <si>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</si>
  <si>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</si>
  <si>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</si>
  <si>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</si>
  <si>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</si>
  <si>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</si>
  <si>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</si>
  <si>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</si>
  <si>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</si>
  <si>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</si>
  <si>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</si>
  <si>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</si>
  <si>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</si>
  <si>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</si>
  <si>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</si>
  <si>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</si>
  <si>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</si>
  <si>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</si>
  <si>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</si>
  <si>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</si>
  <si>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</si>
  <si>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</si>
  <si>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</si>
  <si>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</si>
  <si>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</si>
  <si>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</si>
  <si>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</si>
  <si>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</si>
  <si>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</si>
  <si>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</si>
  <si>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</si>
  <si>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</si>
  <si>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</si>
  <si>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</si>
  <si>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</si>
  <si>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</si>
  <si>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</si>
  <si>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</si>
  <si>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</si>
  <si>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</si>
  <si>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</si>
  <si>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</si>
  <si>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</si>
  <si>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</si>
  <si>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</si>
  <si>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</si>
  <si>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</si>
  <si>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</si>
  <si>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</si>
  <si>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</si>
  <si>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</si>
  <si>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</si>
  <si>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</si>
  <si>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</si>
  <si>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</si>
  <si>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</si>
  <si>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</si>
  <si>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</si>
  <si>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</si>
  <si>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</si>
  <si>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</si>
  <si>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</si>
  <si>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</si>
  <si>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</si>
  <si>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</si>
  <si>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</si>
  <si>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</si>
  <si>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</si>
  <si>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</si>
  <si>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</si>
  <si>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</si>
  <si>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</si>
  <si>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</si>
  <si>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</si>
  <si>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</si>
  <si>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</si>
  <si>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</si>
  <si>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</si>
  <si>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</si>
  <si>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</si>
  <si>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</si>
  <si>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</si>
  <si>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</si>
  <si>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</si>
  <si>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</si>
  <si>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</si>
  <si>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</si>
  <si>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</si>
  <si>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</si>
  <si>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</si>
  <si>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</si>
  <si>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</si>
  <si>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</si>
  <si>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</si>
  <si>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</si>
  <si>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</si>
  <si>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</si>
  <si>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</si>
  <si>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</si>
  <si>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</si>
  <si>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</si>
  <si>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</si>
  <si>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</si>
  <si>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</si>
  <si>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</si>
  <si>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</si>
  <si>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</si>
  <si>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</si>
  <si>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</si>
  <si>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</si>
  <si>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</si>
  <si>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</si>
  <si>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</si>
  <si>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</si>
  <si>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</si>
  <si>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</si>
  <si>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</si>
  <si>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</si>
  <si>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</si>
  <si>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</si>
  <si>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</si>
  <si>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</si>
  <si>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</si>
  <si>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</si>
  <si>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</si>
  <si>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</si>
  <si>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</si>
  <si>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</si>
  <si>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</si>
  <si>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</si>
  <si>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</si>
  <si>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</si>
  <si>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</si>
  <si>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</si>
  <si>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</si>
  <si>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</si>
  <si>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</si>
  <si>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</si>
  <si>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</si>
  <si>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</si>
  <si>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</si>
  <si>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</si>
  <si>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</si>
  <si>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</si>
  <si>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</si>
  <si>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</si>
  <si>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</si>
  <si>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</si>
  <si>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</si>
  <si>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</si>
  <si>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</si>
  <si>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</si>
  <si>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</si>
  <si>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</si>
  <si>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</si>
  <si>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</si>
  <si>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</si>
  <si>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</si>
  <si>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</si>
  <si>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</si>
  <si>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</si>
  <si>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</si>
  <si>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</si>
  <si>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</si>
  <si>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</si>
  <si>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</si>
  <si>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</si>
  <si>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</si>
  <si>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</si>
  <si>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</si>
  <si>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</si>
  <si>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</si>
  <si>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</si>
  <si>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</si>
  <si>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</si>
  <si>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</si>
  <si>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</si>
  <si>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</si>
  <si>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</si>
  <si>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</si>
  <si>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</si>
  <si>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</si>
  <si>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</si>
  <si>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</si>
  <si>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</si>
  <si>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</si>
  <si>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</si>
  <si>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</si>
  <si>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</si>
  <si>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</si>
  <si>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</si>
  <si>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</si>
  <si>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</si>
  <si>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</si>
  <si>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</si>
  <si>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</si>
  <si>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</si>
  <si>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</si>
  <si>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</si>
  <si>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</si>
  <si>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</si>
  <si>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</si>
  <si>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</si>
  <si>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</si>
  <si>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</si>
  <si>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</si>
  <si>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</si>
  <si>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</si>
  <si>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</si>
  <si>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</si>
  <si>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</si>
  <si>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</si>
  <si>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</si>
  <si>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</si>
  <si>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</si>
  <si>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</si>
  <si>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</si>
  <si>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</si>
  <si>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</si>
  <si>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</si>
  <si>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</si>
  <si>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</si>
  <si>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</si>
  <si>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</si>
  <si>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</si>
  <si>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</si>
  <si>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</si>
  <si>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</si>
  <si>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</si>
  <si>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</si>
  <si>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</si>
  <si>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</si>
  <si>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</si>
  <si>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</si>
  <si>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</si>
  <si>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</si>
  <si>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</si>
  <si>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</si>
  <si>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</si>
  <si>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</si>
  <si>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</si>
  <si>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</si>
  <si>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</si>
  <si>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</si>
  <si>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</si>
  <si>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</si>
  <si>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</si>
  <si>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</si>
  <si>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</si>
  <si>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</si>
  <si>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</si>
  <si>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</si>
  <si>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</si>
  <si>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</si>
  <si>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</si>
  <si>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</si>
  <si>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</si>
  <si>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</si>
  <si>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</si>
  <si>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</si>
  <si>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</si>
  <si>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</si>
  <si>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</si>
  <si>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</si>
  <si>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</si>
  <si>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</si>
  <si>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</si>
  <si>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</si>
  <si>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</si>
  <si>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</si>
  <si>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</si>
  <si>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</si>
  <si>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</si>
  <si>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</si>
  <si>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</si>
  <si>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</si>
  <si>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</si>
  <si>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</si>
  <si>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</si>
  <si>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</si>
  <si>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</si>
  <si>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</si>
  <si>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</si>
  <si>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</si>
  <si>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</si>
  <si>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</si>
  <si>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</si>
  <si>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</si>
  <si>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</si>
  <si>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</si>
  <si>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</si>
  <si>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</si>
  <si>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</si>
  <si>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</si>
  <si>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</si>
  <si>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</si>
  <si>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</si>
  <si>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</si>
  <si>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</si>
  <si>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</si>
  <si>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</si>
  <si>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</si>
  <si>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</si>
  <si>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</si>
  <si>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</si>
  <si>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</si>
  <si>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</si>
  <si>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</si>
  <si>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</si>
  <si>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</si>
  <si>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</si>
  <si>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</si>
  <si>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</si>
  <si>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</si>
  <si>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</si>
  <si>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</si>
  <si>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</si>
  <si>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</si>
  <si>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</si>
  <si>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</si>
  <si>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</si>
  <si>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</si>
  <si>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</si>
  <si>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</si>
  <si>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</si>
  <si>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</si>
  <si>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</si>
  <si>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</si>
  <si>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</si>
  <si>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</si>
  <si>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</si>
  <si>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</si>
  <si>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</si>
  <si>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</si>
  <si>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</si>
  <si>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</si>
  <si>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</si>
  <si>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</si>
  <si>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</si>
  <si>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</si>
  <si>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</si>
  <si>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</si>
  <si>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</si>
  <si>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</si>
  <si>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</si>
  <si>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</si>
  <si>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</si>
  <si>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</si>
  <si>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</si>
  <si>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</si>
  <si>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</si>
  <si>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</si>
  <si>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</si>
  <si>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</si>
  <si>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</si>
  <si>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</si>
  <si>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</si>
  <si>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</si>
  <si>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</si>
  <si>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</si>
  <si>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</si>
  <si>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</si>
  <si>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</si>
  <si>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</si>
  <si>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</si>
  <si>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</si>
  <si>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</si>
  <si>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</si>
  <si>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</si>
  <si>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</si>
  <si>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</si>
  <si>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</si>
  <si>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</si>
  <si>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</si>
  <si>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</si>
  <si>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</si>
  <si>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</si>
  <si>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</si>
  <si>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</si>
  <si>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</si>
  <si>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</si>
  <si>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</si>
  <si>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</si>
  <si>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</si>
  <si>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</si>
  <si>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</si>
  <si>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</si>
  <si>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</si>
  <si>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</si>
  <si>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</si>
  <si>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</si>
  <si>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</si>
  <si>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</si>
  <si>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</si>
  <si>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</si>
  <si>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</si>
  <si>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</si>
  <si>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</si>
  <si>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</si>
  <si>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</si>
  <si>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</si>
  <si>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</si>
  <si>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</si>
  <si>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</si>
  <si>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</si>
  <si>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</si>
  <si>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</si>
  <si>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</si>
  <si>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</si>
  <si>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</si>
  <si>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</si>
  <si>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</si>
  <si>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</si>
  <si>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</si>
  <si>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</si>
  <si>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</si>
  <si>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</si>
  <si>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</si>
  <si>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</si>
  <si>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</si>
  <si>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</si>
  <si>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</si>
  <si>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</si>
  <si>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</si>
  <si>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</si>
  <si>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</si>
  <si>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</si>
  <si>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</si>
  <si>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</si>
  <si>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</si>
  <si>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</si>
  <si>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</si>
  <si>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</si>
  <si>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</si>
  <si>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</si>
  <si>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</si>
  <si>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</si>
  <si>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</si>
  <si>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</si>
  <si>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</si>
  <si>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</si>
  <si>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</si>
  <si>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</si>
  <si>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</si>
  <si>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</si>
  <si>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</si>
  <si>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</si>
  <si>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</si>
  <si>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</si>
  <si>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</si>
  <si>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</si>
  <si>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</si>
  <si>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</si>
  <si>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</si>
  <si>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</si>
  <si>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</si>
  <si>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</si>
  <si>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</si>
  <si>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</si>
  <si>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</si>
  <si>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</si>
  <si>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</si>
  <si>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</si>
  <si>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</si>
  <si>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</si>
  <si>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</si>
  <si>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</si>
  <si>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</si>
  <si>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</si>
  <si>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</si>
  <si>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</si>
  <si>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</si>
  <si>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</si>
  <si>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</si>
  <si>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</si>
  <si>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</si>
  <si>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</si>
  <si>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</si>
  <si>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</si>
  <si>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</si>
  <si>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</si>
  <si>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</si>
  <si>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</si>
  <si>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</si>
  <si>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</si>
  <si>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</si>
  <si>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</si>
  <si>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</si>
  <si>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</si>
  <si>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</si>
  <si>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</si>
  <si>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</si>
  <si>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</si>
  <si>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</si>
  <si>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</si>
  <si>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</si>
  <si>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</si>
  <si>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</si>
  <si>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</si>
  <si>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</si>
  <si>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</si>
  <si>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</si>
  <si>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</si>
  <si>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</si>
  <si>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</si>
  <si>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</si>
  <si>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</si>
  <si>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</si>
  <si>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</si>
  <si>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</si>
  <si>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</si>
  <si>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</si>
  <si>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</si>
  <si>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</si>
  <si>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</si>
  <si>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</si>
  <si>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</si>
  <si>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</si>
  <si>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</si>
  <si>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</si>
  <si>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</si>
  <si>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</si>
  <si>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</si>
  <si>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</si>
  <si>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</si>
  <si>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</si>
  <si>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</si>
  <si>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</si>
  <si>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</si>
  <si>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</si>
  <si>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</si>
  <si>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</si>
  <si>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</si>
  <si>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</si>
  <si>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</si>
  <si>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</si>
  <si>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</si>
  <si>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</si>
  <si>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</si>
  <si>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</si>
  <si>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</si>
  <si>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</si>
  <si>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</si>
  <si>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</si>
  <si>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</si>
  <si>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</si>
  <si>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</si>
  <si>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</si>
  <si>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</si>
  <si>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</si>
  <si>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</si>
  <si>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</si>
  <si>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</si>
  <si>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</si>
  <si>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</si>
  <si>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</si>
  <si>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</si>
  <si>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</si>
  <si>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</si>
  <si>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</si>
  <si>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</si>
  <si>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</si>
  <si>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</si>
  <si>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</si>
  <si>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</si>
  <si>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</si>
  <si>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</si>
  <si>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</si>
  <si>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</si>
  <si>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</si>
  <si>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</si>
  <si>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</si>
  <si>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</si>
  <si>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</si>
  <si>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</si>
  <si>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</si>
  <si>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</si>
  <si>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</si>
  <si>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</si>
  <si>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</si>
  <si>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</si>
  <si>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</si>
  <si>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</si>
  <si>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</si>
  <si>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</si>
  <si>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</si>
  <si>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</si>
  <si>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</si>
  <si>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</si>
  <si>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</si>
  <si>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</si>
  <si>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</si>
  <si>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</si>
  <si>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</si>
  <si>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</si>
  <si>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</si>
  <si>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</si>
  <si>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</si>
  <si>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</si>
  <si>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</si>
  <si>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</si>
  <si>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</si>
  <si>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</si>
  <si>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</si>
  <si>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</si>
  <si>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</si>
  <si>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</si>
  <si>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</si>
  <si>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</si>
  <si>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</si>
  <si>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</si>
  <si>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</si>
  <si>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</si>
  <si>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</si>
  <si>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</si>
  <si>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</si>
  <si>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</si>
  <si>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</si>
  <si>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</si>
  <si>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</si>
  <si>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</si>
  <si>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</si>
  <si>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</si>
  <si>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</si>
  <si>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</si>
  <si>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</si>
  <si>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</si>
  <si>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</si>
  <si>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</si>
  <si>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</si>
  <si>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</si>
  <si>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</si>
  <si>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</si>
  <si>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</si>
  <si>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</si>
  <si>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</si>
  <si>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</si>
  <si>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</si>
  <si>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</si>
  <si>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</si>
  <si>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</si>
  <si>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</si>
  <si>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</si>
  <si>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</si>
  <si>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</si>
  <si>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</si>
  <si>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</si>
  <si>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</si>
  <si>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</si>
  <si>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</si>
  <si>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</si>
  <si>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</si>
  <si>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</si>
  <si>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</si>
  <si>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</si>
  <si>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</si>
  <si>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</si>
  <si>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</si>
  <si>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</si>
  <si>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</si>
  <si>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</si>
  <si>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</si>
  <si>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</si>
  <si>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</si>
  <si>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</si>
  <si>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</si>
  <si>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</si>
  <si>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</si>
  <si>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</si>
  <si>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</si>
  <si>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</si>
  <si>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</si>
  <si>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</si>
  <si>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</si>
  <si>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</si>
  <si>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</si>
  <si>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</si>
  <si>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</si>
  <si>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</si>
  <si>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</si>
  <si>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</si>
  <si>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</si>
  <si>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</si>
  <si>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</si>
  <si>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</si>
  <si>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</si>
  <si>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</si>
  <si>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</si>
  <si>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</si>
  <si>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</si>
  <si>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</si>
  <si>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</si>
  <si>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</si>
  <si>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</si>
  <si>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</si>
  <si>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</si>
  <si>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</si>
  <si>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</si>
  <si>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</si>
  <si>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</si>
  <si>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</si>
  <si>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</si>
  <si>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</si>
  <si>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</si>
  <si>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</si>
  <si>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</si>
  <si>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</si>
  <si>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</si>
  <si>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</si>
  <si>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</si>
  <si>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</si>
  <si>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</si>
  <si>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</si>
  <si>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</si>
  <si>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</si>
  <si>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</si>
  <si>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</si>
  <si>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</si>
  <si>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</si>
  <si>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</si>
  <si>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</si>
  <si>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</si>
  <si>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</si>
  <si>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</si>
  <si>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</si>
  <si>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</si>
  <si>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</si>
  <si>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</si>
  <si>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</si>
  <si>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</si>
  <si>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</si>
  <si>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</si>
  <si>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</si>
  <si>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</si>
  <si>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</si>
  <si>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</si>
  <si>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</si>
  <si>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</si>
  <si>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</si>
  <si>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</si>
  <si>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</si>
  <si>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</si>
  <si>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</si>
  <si>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</si>
  <si>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</si>
  <si>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</si>
  <si>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</si>
  <si>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</si>
  <si>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</si>
  <si>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</si>
  <si>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</si>
  <si>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</si>
  <si>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</si>
  <si>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</si>
  <si>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</si>
  <si>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</si>
  <si>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</si>
  <si>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</si>
  <si>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</si>
  <si>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</si>
  <si>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</si>
  <si>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</si>
  <si>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</si>
  <si>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</si>
  <si>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</si>
  <si>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</si>
  <si>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</si>
  <si>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</si>
  <si>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</si>
  <si>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</si>
  <si>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</si>
  <si>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</si>
  <si>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</si>
  <si>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</si>
  <si>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</si>
  <si>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</si>
  <si>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</si>
  <si>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</si>
  <si>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</si>
  <si>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</si>
  <si>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</si>
  <si>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</si>
  <si>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</si>
  <si>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</si>
  <si>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</si>
  <si>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</si>
  <si>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</si>
  <si>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</si>
  <si>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</si>
  <si>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</si>
  <si>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</si>
  <si>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</si>
  <si>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</si>
  <si>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</si>
  <si>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</si>
  <si>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</si>
  <si>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</si>
  <si>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</si>
  <si>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</si>
  <si>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</si>
  <si>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</si>
  <si>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</si>
  <si>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</si>
  <si>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</si>
  <si>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</si>
  <si>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</si>
  <si>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</si>
  <si>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</si>
  <si>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</si>
  <si>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</si>
  <si>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</si>
  <si>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</si>
  <si>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</si>
  <si>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</si>
  <si>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</si>
  <si>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</si>
  <si>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</si>
  <si>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</si>
  <si>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</si>
  <si>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</si>
  <si>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</si>
  <si>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</si>
  <si>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</si>
  <si>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</si>
  <si>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</si>
  <si>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</si>
  <si>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</si>
  <si>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</si>
  <si>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</si>
  <si>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</si>
  <si>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</si>
  <si>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</si>
  <si>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</si>
  <si>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</si>
  <si>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</si>
  <si>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</si>
  <si>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</si>
  <si>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</si>
  <si>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</si>
  <si>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</si>
  <si>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</si>
  <si>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</si>
  <si>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</si>
  <si>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</si>
  <si>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</si>
  <si>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</si>
  <si>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</si>
  <si>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</si>
  <si>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</si>
  <si>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</si>
  <si>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</si>
  <si>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</si>
  <si>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</si>
  <si>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</si>
  <si>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</si>
  <si>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</si>
  <si>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</si>
  <si>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</si>
  <si>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</si>
  <si>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</si>
  <si>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</si>
  <si>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</si>
  <si>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</si>
  <si>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</si>
  <si>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</si>
  <si>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</si>
  <si>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</si>
  <si>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</si>
  <si>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</si>
  <si>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</si>
  <si>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</si>
  <si>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</si>
  <si>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</si>
  <si>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</si>
  <si>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</si>
  <si>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</si>
  <si>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</si>
  <si>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</si>
  <si>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</si>
  <si>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</si>
  <si>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</si>
  <si>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</si>
  <si>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</si>
  <si>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</si>
  <si>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</si>
  <si>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</si>
  <si>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</si>
  <si>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</si>
  <si>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</si>
  <si>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</si>
  <si>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</si>
  <si>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</si>
  <si>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</si>
  <si>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</si>
  <si>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</si>
  <si>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</si>
  <si>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</si>
  <si>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</si>
  <si>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</si>
  <si>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</si>
  <si>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</si>
  <si>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</si>
  <si>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</si>
  <si>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</si>
  <si>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</si>
  <si>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</si>
  <si>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</si>
  <si>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</si>
  <si>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</si>
  <si>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</si>
  <si>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</si>
  <si>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</si>
  <si>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</si>
  <si>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</si>
  <si>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</si>
  <si>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</si>
  <si>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</si>
  <si>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</si>
  <si>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</si>
  <si>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</si>
  <si>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</si>
  <si>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</si>
  <si>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</si>
  <si>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</si>
  <si>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</si>
  <si>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</si>
  <si>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</si>
  <si>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</si>
  <si>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</si>
  <si>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</si>
  <si>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</si>
  <si>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</si>
  <si>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</si>
  <si>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</si>
  <si>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</si>
  <si>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</si>
  <si>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</si>
  <si>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</si>
  <si>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</si>
  <si>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</si>
  <si>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</si>
  <si>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</si>
  <si>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</si>
  <si>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</si>
  <si>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</si>
  <si>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</si>
  <si>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</si>
  <si>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</si>
  <si>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</si>
  <si>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</si>
  <si>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</si>
  <si>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</si>
  <si>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</si>
  <si>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</si>
  <si>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</si>
  <si>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</si>
  <si>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</si>
  <si>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</si>
  <si>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</si>
  <si>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</si>
  <si>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</si>
  <si>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</si>
  <si>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</si>
  <si>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</si>
  <si>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</si>
  <si>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</si>
  <si>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</si>
  <si>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</si>
  <si>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</si>
  <si>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</si>
  <si>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</si>
  <si>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</si>
  <si>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</si>
  <si>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</si>
  <si>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</si>
  <si>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</si>
  <si>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</si>
  <si>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</si>
  <si>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</si>
  <si>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</si>
  <si>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</si>
  <si>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</si>
  <si>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</si>
  <si>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</si>
  <si>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</si>
  <si>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</si>
  <si>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</si>
  <si>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</si>
  <si>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</si>
  <si>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</si>
  <si>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</si>
  <si>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</si>
  <si>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</si>
  <si>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</si>
  <si>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</si>
  <si>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</si>
  <si>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</si>
  <si>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</si>
  <si>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</si>
  <si>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</si>
  <si>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</si>
  <si>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</si>
  <si>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</si>
  <si>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</si>
  <si>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</si>
  <si>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</si>
  <si>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</si>
  <si>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</si>
  <si>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</si>
  <si>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</si>
  <si>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</si>
  <si>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</si>
  <si>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</si>
  <si>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</si>
  <si>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</si>
  <si>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</si>
  <si>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</si>
  <si>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</si>
  <si>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</si>
  <si>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</si>
  <si>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</si>
  <si>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</si>
  <si>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</si>
  <si>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</si>
  <si>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</si>
  <si>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</si>
  <si>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</si>
  <si>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</si>
  <si>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</si>
  <si>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</si>
  <si>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</si>
  <si>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</si>
  <si>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</si>
  <si>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</si>
  <si>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</si>
  <si>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</si>
  <si>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</si>
  <si>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</si>
  <si>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</si>
  <si>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</si>
  <si>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</si>
  <si>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</si>
  <si>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</si>
  <si>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</si>
  <si>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</si>
  <si>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</si>
  <si>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</si>
  <si>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</si>
  <si>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</si>
  <si>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</si>
  <si>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</si>
  <si>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</si>
  <si>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</si>
  <si>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</si>
  <si>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</si>
  <si>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</si>
  <si>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</si>
  <si>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</si>
  <si>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</si>
  <si>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</si>
  <si>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</si>
  <si>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</si>
  <si>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</si>
  <si>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</si>
  <si>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</si>
  <si>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</si>
  <si>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</si>
  <si>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</si>
  <si>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</si>
  <si>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</si>
  <si>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</si>
  <si>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</si>
  <si>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</si>
  <si>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</si>
  <si>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</si>
  <si>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</si>
  <si>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</si>
  <si>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</si>
  <si>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</si>
  <si>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</si>
  <si>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</si>
  <si>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</si>
  <si>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</si>
  <si>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</si>
  <si>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</si>
  <si>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</si>
  <si>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</si>
  <si>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</si>
  <si>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</si>
  <si>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</si>
  <si>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</si>
  <si>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</si>
  <si>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</si>
  <si>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</si>
  <si>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</si>
  <si>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</si>
  <si>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</si>
  <si>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</si>
  <si>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</si>
  <si>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</si>
  <si>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</si>
  <si>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</si>
  <si>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</si>
  <si>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</si>
  <si>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</si>
  <si>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</si>
  <si>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</si>
  <si>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</si>
  <si>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</si>
  <si>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</si>
  <si>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</si>
  <si>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</si>
  <si>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</si>
  <si>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</si>
  <si>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</si>
  <si>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</si>
  <si>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</si>
  <si>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</si>
  <si>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</si>
  <si>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</si>
  <si>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</si>
  <si>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</si>
  <si>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</si>
  <si>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</si>
  <si>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</si>
  <si>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</si>
  <si>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</si>
  <si>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</si>
  <si>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</si>
  <si>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</si>
  <si>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</si>
  <si>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</si>
  <si>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</si>
  <si>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</si>
  <si>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</si>
  <si>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</si>
  <si>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</si>
  <si>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</si>
  <si>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</si>
  <si>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</si>
  <si>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</si>
  <si>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</si>
  <si>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</si>
  <si>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</si>
  <si>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</si>
  <si>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</si>
  <si>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</si>
  <si>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</si>
  <si>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</si>
  <si>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</si>
  <si>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</si>
  <si>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</si>
  <si>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</si>
  <si>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</si>
  <si>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</si>
  <si>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</si>
  <si>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</si>
  <si>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</si>
  <si>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</si>
  <si>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</si>
  <si>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</si>
  <si>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</si>
  <si>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</si>
  <si>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</si>
  <si>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</si>
  <si>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</si>
  <si>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</si>
  <si>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</si>
  <si>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</si>
  <si>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</si>
  <si>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</si>
  <si>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</si>
  <si>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</si>
  <si>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</si>
  <si>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</si>
  <si>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</si>
  <si>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</si>
  <si>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</si>
  <si>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</si>
  <si>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</si>
  <si>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</si>
  <si>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</si>
  <si>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</si>
  <si>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</si>
  <si>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</si>
  <si>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</si>
  <si>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</si>
  <si>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</si>
  <si>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</si>
  <si>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</si>
  <si>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</si>
  <si>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</si>
  <si>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</si>
  <si>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</si>
  <si>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</si>
  <si>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</si>
  <si>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</si>
  <si>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</si>
  <si>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</si>
  <si>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</si>
  <si>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</si>
  <si>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</si>
  <si>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</si>
  <si>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</si>
  <si>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</si>
  <si>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</si>
  <si>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</si>
  <si>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</si>
  <si>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</si>
  <si>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</si>
  <si>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</si>
  <si>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</si>
  <si>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</si>
  <si>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</si>
  <si>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</si>
  <si>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</si>
  <si>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</si>
  <si>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</si>
  <si>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</si>
  <si>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</si>
  <si>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</si>
  <si>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</si>
  <si>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</si>
  <si>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</si>
  <si>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</si>
  <si>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</si>
  <si>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</si>
  <si>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</si>
  <si>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</si>
  <si>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</si>
  <si>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</si>
  <si>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</si>
  <si>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</si>
  <si>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</si>
  <si>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</si>
  <si>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</si>
  <si>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</si>
  <si>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</si>
  <si>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</si>
  <si>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</si>
  <si>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</si>
  <si>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</si>
  <si>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</si>
  <si>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</si>
  <si>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</si>
  <si>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</si>
  <si>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</si>
  <si>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</si>
  <si>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</si>
  <si>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</si>
  <si>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</si>
  <si>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</si>
  <si>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</si>
  <si>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</si>
  <si>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</si>
  <si>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</si>
  <si>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</si>
  <si>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</si>
  <si>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</si>
  <si>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</si>
  <si>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</si>
  <si>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</si>
  <si>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</si>
  <si>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</si>
  <si>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</si>
  <si>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</si>
  <si>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</si>
  <si>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</si>
  <si>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</si>
  <si>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</si>
  <si>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</si>
  <si>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</si>
  <si>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</si>
  <si>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</si>
  <si>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</si>
  <si>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</si>
  <si>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</si>
  <si>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</si>
  <si>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</si>
  <si>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</si>
  <si>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</si>
  <si>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</si>
  <si>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</si>
  <si>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</si>
  <si>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</si>
  <si>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</si>
  <si>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</si>
  <si>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</si>
  <si>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</si>
  <si>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</si>
  <si>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</si>
  <si>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</si>
  <si>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</si>
  <si>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</si>
  <si>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</si>
  <si>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</si>
  <si>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</si>
  <si>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</si>
  <si>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</si>
  <si>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</si>
  <si>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</si>
  <si>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</si>
  <si>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</si>
  <si>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</si>
  <si>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</si>
  <si>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</si>
  <si>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</si>
  <si>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</si>
  <si>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</si>
  <si>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</si>
  <si>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</si>
  <si>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</si>
  <si>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</si>
  <si>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</si>
  <si>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</si>
  <si>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</si>
  <si>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</si>
  <si>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</si>
  <si>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</si>
  <si>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</si>
  <si>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</si>
  <si>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</si>
  <si>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</si>
  <si>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</si>
  <si>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</si>
  <si>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</si>
  <si>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</si>
  <si>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</si>
  <si>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</si>
  <si>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</si>
  <si>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</si>
  <si>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</si>
  <si>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</si>
  <si>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</si>
  <si>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</si>
  <si>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</si>
  <si>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</si>
  <si>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</si>
  <si>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</si>
  <si>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</si>
  <si>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</si>
  <si>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</si>
  <si>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</si>
  <si>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</si>
  <si>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</si>
  <si>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</si>
  <si>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</si>
  <si>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</si>
  <si>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</si>
  <si>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</si>
  <si>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</si>
  <si>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</si>
  <si>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</si>
  <si>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</si>
  <si>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</si>
  <si>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</si>
  <si>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</si>
  <si>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</si>
  <si>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</si>
  <si>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</si>
  <si>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</si>
  <si>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</si>
  <si>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</si>
  <si>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</si>
  <si>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</si>
  <si>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</si>
  <si>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</si>
  <si>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</si>
  <si>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</si>
  <si>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</si>
  <si>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</si>
  <si>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</si>
  <si>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</si>
  <si>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</si>
  <si>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</si>
  <si>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</si>
  <si>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</si>
  <si>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</si>
  <si>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</si>
  <si>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</si>
  <si>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</si>
  <si>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</si>
  <si>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</si>
  <si>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</si>
  <si>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</si>
  <si>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</si>
  <si>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</si>
  <si>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</si>
  <si>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</si>
  <si>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</si>
  <si>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</si>
  <si>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</si>
  <si>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</si>
  <si>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</si>
  <si>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</si>
  <si>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</si>
  <si>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</si>
  <si>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</si>
  <si>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</si>
  <si>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</si>
  <si>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</si>
  <si>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</si>
  <si>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</si>
  <si>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</si>
  <si>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</si>
  <si>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</si>
  <si>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</si>
  <si>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</si>
  <si>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</si>
  <si>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</si>
  <si>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</si>
  <si>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</si>
  <si>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</si>
  <si>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</si>
  <si>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</si>
  <si>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</si>
  <si>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</si>
  <si>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</si>
  <si>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</si>
  <si>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</si>
  <si>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</si>
  <si>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</si>
  <si>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</si>
  <si>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</si>
  <si>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</si>
  <si>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</si>
  <si>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</si>
  <si>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</si>
  <si>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</si>
  <si>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</si>
  <si>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</si>
  <si>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</si>
  <si>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</si>
  <si>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</si>
  <si>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</si>
  <si>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</si>
  <si>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</si>
  <si>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</si>
  <si>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</si>
  <si>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</si>
  <si>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</si>
  <si>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</si>
  <si>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</si>
  <si>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</si>
  <si>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</si>
  <si>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</si>
  <si>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</si>
  <si>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</si>
  <si>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</si>
  <si>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</si>
  <si>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</si>
  <si>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</si>
  <si>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</si>
  <si>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</si>
  <si>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</si>
  <si>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</si>
  <si>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</si>
  <si>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</si>
  <si>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</si>
  <si>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</si>
  <si>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</si>
  <si>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</si>
  <si>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</si>
  <si>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</si>
  <si>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</si>
  <si>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</si>
  <si>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</si>
  <si>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</si>
  <si>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</si>
  <si>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</si>
  <si>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</si>
  <si>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</si>
  <si>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</si>
  <si>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</si>
  <si>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</si>
  <si>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</si>
  <si>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</si>
  <si>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</si>
  <si>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</si>
  <si>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</si>
  <si>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</si>
  <si>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</si>
  <si>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</si>
  <si>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</si>
  <si>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</si>
  <si>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</si>
  <si>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</si>
  <si>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</si>
  <si>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</si>
  <si>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</si>
  <si>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</si>
  <si>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</si>
  <si>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</si>
  <si>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</si>
  <si>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</si>
  <si>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</si>
  <si>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</si>
  <si>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</si>
  <si>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</si>
  <si>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</si>
  <si>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</si>
  <si>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</si>
  <si>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</si>
  <si>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</si>
  <si>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</si>
  <si>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</si>
  <si>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</si>
  <si>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</si>
  <si>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</si>
  <si>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</si>
  <si>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</si>
  <si>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</si>
  <si>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</si>
  <si>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</si>
  <si>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</si>
  <si>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</si>
  <si>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</si>
  <si>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</si>
  <si>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</si>
  <si>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</si>
  <si>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</si>
  <si>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</si>
  <si>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</si>
  <si>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</si>
  <si>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</si>
  <si>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</si>
  <si>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</si>
  <si>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</si>
  <si>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</si>
  <si>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</si>
  <si>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</si>
  <si>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</si>
  <si>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</si>
  <si>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</si>
  <si>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</si>
  <si>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</si>
  <si>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</si>
  <si>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</si>
  <si>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</si>
  <si>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</si>
  <si>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</si>
  <si>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</si>
  <si>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</si>
  <si>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</si>
  <si>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</si>
  <si>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</si>
  <si>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</si>
  <si>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</si>
  <si>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</si>
  <si>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</si>
  <si>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</si>
  <si>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</si>
  <si>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</si>
  <si>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</si>
  <si>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</si>
  <si>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</si>
  <si>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</si>
  <si>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</si>
  <si>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</si>
  <si>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</si>
  <si>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</si>
  <si>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</si>
  <si>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</si>
  <si>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</si>
  <si>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</si>
  <si>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</si>
  <si>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</si>
  <si>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</si>
  <si>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</si>
  <si>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</si>
  <si>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</si>
  <si>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</si>
  <si>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</si>
  <si>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</si>
  <si>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</si>
  <si>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</si>
  <si>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</si>
  <si>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</si>
  <si>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</si>
  <si>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</si>
  <si>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</si>
  <si>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</si>
  <si>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</si>
  <si>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</si>
  <si>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</si>
  <si>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</si>
  <si>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</si>
  <si>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</si>
  <si>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</si>
  <si>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</si>
  <si>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</si>
  <si>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</si>
  <si>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</si>
  <si>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</si>
  <si>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</si>
  <si>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</si>
  <si>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</si>
  <si>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</si>
  <si>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</si>
  <si>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</si>
  <si>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</si>
  <si>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</si>
  <si>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</si>
  <si>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</si>
  <si>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</si>
  <si>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</si>
  <si>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</si>
  <si>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</si>
  <si>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</si>
  <si>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</si>
  <si>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</si>
  <si>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</si>
  <si>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</si>
  <si>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</si>
  <si>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</si>
  <si>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</si>
  <si>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</si>
  <si>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</si>
  <si>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</si>
  <si>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</si>
  <si>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</si>
  <si>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</si>
  <si>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</si>
  <si>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</si>
  <si>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</si>
  <si>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</si>
  <si>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</si>
  <si>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</si>
  <si>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</si>
  <si>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</si>
  <si>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</si>
  <si>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</si>
  <si>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</si>
  <si>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</si>
  <si>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</si>
  <si>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</si>
  <si>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</si>
  <si>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</si>
  <si>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</si>
  <si>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</si>
  <si>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</si>
  <si>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</si>
  <si>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</si>
  <si>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</si>
  <si>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</si>
  <si>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</si>
  <si>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</si>
  <si>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</si>
  <si>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</si>
  <si>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</si>
  <si>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</si>
  <si>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</si>
  <si>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</si>
  <si>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</si>
  <si>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</si>
  <si>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</si>
  <si>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</si>
  <si>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</si>
  <si>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</si>
  <si>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</si>
  <si>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</si>
  <si>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</si>
  <si>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</si>
  <si>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</si>
  <si>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</si>
  <si>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</si>
  <si>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</si>
  <si>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</si>
  <si>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</si>
  <si>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</si>
  <si>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</si>
  <si>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</si>
  <si>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</si>
  <si>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</si>
  <si>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</si>
  <si>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</si>
  <si>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</si>
  <si>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</si>
  <si>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</si>
  <si>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</si>
  <si>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</si>
  <si>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</si>
  <si>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</si>
  <si>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</si>
  <si>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</si>
  <si>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</si>
  <si>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</si>
  <si>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</si>
  <si>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</si>
  <si>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</si>
  <si>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</si>
  <si>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</si>
  <si>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</si>
  <si>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</si>
  <si>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</si>
  <si>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</si>
  <si>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</si>
  <si>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</si>
  <si>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</si>
  <si>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</si>
  <si>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</si>
  <si>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</si>
  <si>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</si>
  <si>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</si>
  <si>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</si>
  <si>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</si>
  <si>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</si>
  <si>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</si>
  <si>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</si>
  <si>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</si>
  <si>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</si>
  <si>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</si>
  <si>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</si>
  <si>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</si>
  <si>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</si>
  <si>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</si>
  <si>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</si>
  <si>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</si>
  <si>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</si>
  <si>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</si>
  <si>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</si>
  <si>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</si>
  <si>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</si>
  <si>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</si>
  <si>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</si>
  <si>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</si>
  <si>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</si>
  <si>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</si>
  <si>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</si>
  <si>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</si>
  <si>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</si>
  <si>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</si>
  <si>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</si>
  <si>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</si>
  <si>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</si>
  <si>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</si>
  <si>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</si>
  <si>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</si>
  <si>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</si>
  <si>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</si>
  <si>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</si>
  <si>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</si>
  <si>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</si>
  <si>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</si>
  <si>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</si>
  <si>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</si>
  <si>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</si>
  <si>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</si>
  <si>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</si>
  <si>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</si>
  <si>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</si>
  <si>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</si>
  <si>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</si>
  <si>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</si>
  <si>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</si>
  <si>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</si>
  <si>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</si>
  <si>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</si>
  <si>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</si>
  <si>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</si>
  <si>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</si>
  <si>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</si>
  <si>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</si>
  <si>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</si>
  <si>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</si>
  <si>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</si>
  <si>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</si>
  <si>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</si>
  <si>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</si>
  <si>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</si>
  <si>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</si>
  <si>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</si>
  <si>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</si>
  <si>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</si>
  <si>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</si>
  <si>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</si>
  <si>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</si>
  <si>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</si>
  <si>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</si>
  <si>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</si>
  <si>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</si>
  <si>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</si>
  <si>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</si>
  <si>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</si>
  <si>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</si>
  <si>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</si>
  <si>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</si>
  <si>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</si>
  <si>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</si>
  <si>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</si>
  <si>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</si>
  <si>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</si>
  <si>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</si>
  <si>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</si>
  <si>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</si>
  <si>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</si>
  <si>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</si>
  <si>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</si>
  <si>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</si>
  <si>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</si>
  <si>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</si>
  <si>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</si>
  <si>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</si>
  <si>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</si>
  <si>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</si>
  <si>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</si>
  <si>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</si>
  <si>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</si>
  <si>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</si>
  <si>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</si>
  <si>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</si>
  <si>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</si>
  <si>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</si>
  <si>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</si>
  <si>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</si>
  <si>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</si>
  <si>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</si>
  <si>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</si>
  <si>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</si>
  <si>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</si>
  <si>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</si>
  <si>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</si>
  <si>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</si>
  <si>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</si>
  <si>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</si>
  <si>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</si>
  <si>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</si>
  <si>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</si>
  <si>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</si>
  <si>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</si>
  <si>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</si>
  <si>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</si>
  <si>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</si>
  <si>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</si>
  <si>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</si>
  <si>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</si>
  <si>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</si>
  <si>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</si>
  <si>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</si>
  <si>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</si>
  <si>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</si>
  <si>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</si>
  <si>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</si>
  <si>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</si>
  <si>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</si>
  <si>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</si>
  <si>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</si>
  <si>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</si>
  <si>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</si>
  <si>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</si>
  <si>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</si>
  <si>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</si>
  <si>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</si>
  <si>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</si>
  <si>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</si>
  <si>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</si>
  <si>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</si>
  <si>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</si>
  <si>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</si>
  <si>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</si>
  <si>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</si>
  <si>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</si>
  <si>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</si>
  <si>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</si>
  <si>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</si>
  <si>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</si>
  <si>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</si>
  <si>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</si>
  <si>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</si>
  <si>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</si>
  <si>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</si>
  <si>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</si>
  <si>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</si>
  <si>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</si>
  <si>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</si>
  <si>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</si>
  <si>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</si>
  <si>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</si>
  <si>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</si>
  <si>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</si>
  <si>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</si>
  <si>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</si>
  <si>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</si>
  <si>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</si>
  <si>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</si>
  <si>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</si>
  <si>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</si>
  <si>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</si>
  <si>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</si>
  <si>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</si>
  <si>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</si>
  <si>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</si>
  <si>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</si>
  <si>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</si>
  <si>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</si>
  <si>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</si>
  <si>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</si>
  <si>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</si>
  <si>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</si>
  <si>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</si>
  <si>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</si>
  <si>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</si>
  <si>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</si>
  <si>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</si>
  <si>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</si>
  <si>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</si>
  <si>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</si>
  <si>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</si>
  <si>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</si>
  <si>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</si>
  <si>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</si>
  <si>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</si>
  <si>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</si>
  <si>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</si>
  <si>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</si>
  <si>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</si>
  <si>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</si>
  <si>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</si>
  <si>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</si>
  <si>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</si>
  <si>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</si>
  <si>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</si>
  <si>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</si>
  <si>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</si>
  <si>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</si>
  <si>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</si>
  <si>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</si>
  <si>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</si>
  <si>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</si>
  <si>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</si>
  <si>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</si>
  <si>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</si>
  <si>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</si>
  <si>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</si>
  <si>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</si>
  <si>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</si>
  <si>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</si>
  <si>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</si>
  <si>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</si>
  <si>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</si>
  <si>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</si>
  <si>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</si>
  <si>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</si>
  <si>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</si>
  <si>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</si>
  <si>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</si>
  <si>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</si>
  <si>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</si>
  <si>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</si>
  <si>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</si>
  <si>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</si>
  <si>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</si>
  <si>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</si>
  <si>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</si>
  <si>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</si>
  <si>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</si>
  <si>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</si>
  <si>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</si>
  <si>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</si>
  <si>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</si>
  <si>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</si>
  <si>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</si>
  <si>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</si>
  <si>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</si>
  <si>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</si>
  <si>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</si>
  <si>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</si>
  <si>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</si>
  <si>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</si>
  <si>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</si>
  <si>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</si>
  <si>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</si>
  <si>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</si>
  <si>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</si>
  <si>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</si>
  <si>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</si>
  <si>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</si>
  <si>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</si>
  <si>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</si>
  <si>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</si>
  <si>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</si>
  <si>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</si>
  <si>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</si>
  <si>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</si>
  <si>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</si>
  <si>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</si>
  <si>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</si>
  <si>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</si>
  <si>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</si>
  <si>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</si>
  <si>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</si>
  <si>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</si>
  <si>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</si>
  <si>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</si>
  <si>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</si>
  <si>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</si>
  <si>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</si>
  <si>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</si>
  <si>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</si>
  <si>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</si>
  <si>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</si>
  <si>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</si>
  <si>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</si>
  <si>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</si>
  <si>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</si>
  <si>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</si>
  <si>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</si>
  <si>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</si>
  <si>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</si>
  <si>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</si>
  <si>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</si>
  <si>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</si>
  <si>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</si>
  <si>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</si>
  <si>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</si>
  <si>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</si>
  <si>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</si>
  <si>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</si>
  <si>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</si>
  <si>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</si>
  <si>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</si>
  <si>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</si>
  <si>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</si>
  <si>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</si>
  <si>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</si>
  <si>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</si>
  <si>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</si>
  <si>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</si>
  <si>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</si>
  <si>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</si>
  <si>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</si>
  <si>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</si>
  <si>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</si>
  <si>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</si>
  <si>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</si>
  <si>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</si>
  <si>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</si>
  <si>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</si>
  <si>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</si>
  <si>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</si>
  <si>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</si>
  <si>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</si>
  <si>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</si>
  <si>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</si>
  <si>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</si>
  <si>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</si>
  <si>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</si>
  <si>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</si>
  <si>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</si>
  <si>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</si>
  <si>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</si>
  <si>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</si>
  <si>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</si>
  <si>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</si>
  <si>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</si>
  <si>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</si>
  <si>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</si>
  <si>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</si>
  <si>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</si>
  <si>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</si>
  <si>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</si>
  <si>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</si>
  <si>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</si>
  <si>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</si>
  <si>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</si>
  <si>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</si>
  <si>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</si>
  <si>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</si>
  <si>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</si>
  <si>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</si>
  <si>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</si>
  <si>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</si>
  <si>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</si>
  <si>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</si>
  <si>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</si>
  <si>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</si>
  <si>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</si>
  <si>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</si>
  <si>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</si>
  <si>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</si>
  <si>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</si>
  <si>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</si>
  <si>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</si>
  <si>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</si>
  <si>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</si>
  <si>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</si>
  <si>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</si>
  <si>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</si>
  <si>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</si>
  <si>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</si>
  <si>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</si>
  <si>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</si>
  <si>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</si>
  <si>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</si>
  <si>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</si>
  <si>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</si>
  <si>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</si>
  <si>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</si>
  <si>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</si>
  <si>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</si>
  <si>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</si>
  <si>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</si>
  <si>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</si>
  <si>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</si>
  <si>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</si>
  <si>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</si>
  <si>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</si>
  <si>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</si>
  <si>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</si>
  <si>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</si>
  <si>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</si>
  <si>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</si>
  <si>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</si>
  <si>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</si>
  <si>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</si>
  <si>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</si>
  <si>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</si>
  <si>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</si>
  <si>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</si>
  <si>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</si>
  <si>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</si>
  <si>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</si>
  <si>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</si>
  <si>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</si>
  <si>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</si>
  <si>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</si>
  <si>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</si>
  <si>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</si>
  <si>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</si>
  <si>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</si>
  <si>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</si>
  <si>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</si>
  <si>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</si>
  <si>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</si>
  <si>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</si>
  <si>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</si>
  <si>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</si>
  <si>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</si>
  <si>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</si>
  <si>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</si>
  <si>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</si>
  <si>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</si>
  <si>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</si>
  <si>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</si>
  <si>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</si>
  <si>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</si>
  <si>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</si>
  <si>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</si>
  <si>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</si>
  <si>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</si>
  <si>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</si>
  <si>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</si>
  <si>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</si>
  <si>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</si>
  <si>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</si>
  <si>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</si>
  <si>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</si>
  <si>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</si>
  <si>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</si>
  <si>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</si>
  <si>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</si>
  <si>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</si>
  <si>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</si>
  <si>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</si>
  <si>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</si>
  <si>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</si>
  <si>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</si>
  <si>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</si>
  <si>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</si>
  <si>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</si>
  <si>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</si>
  <si>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</si>
  <si>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</si>
  <si>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</si>
  <si>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</si>
  <si>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</si>
  <si>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</si>
  <si>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</si>
  <si>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</si>
  <si>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</si>
  <si>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</si>
  <si>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</si>
  <si>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</si>
  <si>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</si>
  <si>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</si>
  <si>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</si>
  <si>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</si>
  <si>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</si>
  <si>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</si>
  <si>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</si>
  <si>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</si>
  <si>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</si>
  <si>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</si>
  <si>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</si>
  <si>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</si>
  <si>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</si>
  <si>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</si>
  <si>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</si>
  <si>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</si>
  <si>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</si>
  <si>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</si>
  <si>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</si>
  <si>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</si>
  <si>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</si>
  <si>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</si>
  <si>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</si>
  <si>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</si>
  <si>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</si>
  <si>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</si>
  <si>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</si>
  <si>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</si>
  <si>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</si>
  <si>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</si>
  <si>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</si>
  <si>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</si>
  <si>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</si>
  <si>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</si>
  <si>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</si>
  <si>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</si>
  <si>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</si>
  <si>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</si>
  <si>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</si>
  <si>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</si>
  <si>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</si>
  <si>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</si>
  <si>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</si>
  <si>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</si>
  <si>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</si>
  <si>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</si>
  <si>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</si>
  <si>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</si>
  <si>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</si>
  <si>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</si>
  <si>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</si>
  <si>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</si>
  <si>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</si>
  <si>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</si>
  <si>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</si>
  <si>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</si>
  <si>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</si>
  <si>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</si>
  <si>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</si>
  <si>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</si>
  <si>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</si>
  <si>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</si>
  <si>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</si>
  <si>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</si>
  <si>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</si>
  <si>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</si>
  <si>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</si>
  <si>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</si>
  <si>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</si>
  <si>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</si>
  <si>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</si>
  <si>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</si>
  <si>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</si>
  <si>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</si>
  <si>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</si>
  <si>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</si>
  <si>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</si>
  <si>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</si>
  <si>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</si>
  <si>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</si>
  <si>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</si>
  <si>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</si>
  <si>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</si>
  <si>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</si>
  <si>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</si>
  <si>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</si>
  <si>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</si>
  <si>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</si>
  <si>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</si>
  <si>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</si>
  <si>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</si>
  <si>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</si>
  <si>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</si>
  <si>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</si>
  <si>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</si>
  <si>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</si>
  <si>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</si>
  <si>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</si>
  <si>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</si>
  <si>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</si>
  <si>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</si>
  <si>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</si>
  <si>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</si>
  <si>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</si>
  <si>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</si>
  <si>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</si>
  <si>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</si>
  <si>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</si>
  <si>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</si>
  <si>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</si>
  <si>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</si>
  <si>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</si>
  <si>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</si>
  <si>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</si>
  <si>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</si>
  <si>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</si>
  <si>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</si>
  <si>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</si>
  <si>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</si>
  <si>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</si>
  <si>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</si>
  <si>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</si>
  <si>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</si>
  <si>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</si>
  <si>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</si>
  <si>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</si>
  <si>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</si>
  <si>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</si>
  <si>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</si>
  <si>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</si>
  <si>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</si>
  <si>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</si>
  <si>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</si>
  <si>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</si>
  <si>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</si>
  <si>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</si>
  <si>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</si>
  <si>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</si>
  <si>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</si>
  <si>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</si>
  <si>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</si>
  <si>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</si>
  <si>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</si>
  <si>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</si>
  <si>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</si>
  <si>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</si>
  <si>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</si>
  <si>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</si>
  <si>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</si>
  <si>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</si>
  <si>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</si>
  <si>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</si>
  <si>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</si>
  <si>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</si>
  <si>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</si>
  <si>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</si>
  <si>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</si>
  <si>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</si>
  <si>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</si>
  <si>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</si>
  <si>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</si>
  <si>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</si>
  <si>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</si>
  <si>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</si>
  <si>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</si>
  <si>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</si>
  <si>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</si>
  <si>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</si>
  <si>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</si>
  <si>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</si>
  <si>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</si>
  <si>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</si>
  <si>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</si>
  <si>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</si>
  <si>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</si>
  <si>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</si>
  <si>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</si>
  <si>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</si>
  <si>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</si>
  <si>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</si>
  <si>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</si>
  <si>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</si>
  <si>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</si>
  <si>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</si>
  <si>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</si>
  <si>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</si>
  <si>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</si>
  <si>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</si>
  <si>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</si>
  <si>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</si>
  <si>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</si>
  <si>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</si>
  <si>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</si>
  <si>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</si>
  <si>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</si>
  <si>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</si>
  <si>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</si>
  <si>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</si>
  <si>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</si>
  <si>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</si>
  <si>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</si>
  <si>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</si>
  <si>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</si>
  <si>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</si>
  <si>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</si>
  <si>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</si>
  <si>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</si>
  <si>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</si>
  <si>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</si>
  <si>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</si>
  <si>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</si>
  <si>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</si>
  <si>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</si>
  <si>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</si>
  <si>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</si>
  <si>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</si>
  <si>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</si>
  <si>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</si>
  <si>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</si>
  <si>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</si>
  <si>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</si>
  <si>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</si>
  <si>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</si>
  <si>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</si>
  <si>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</si>
  <si>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</si>
  <si>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</si>
  <si>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</si>
  <si>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</si>
  <si>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</si>
  <si>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</si>
  <si>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</si>
  <si>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</si>
  <si>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</si>
  <si>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</si>
  <si>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</si>
  <si>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</si>
  <si>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</si>
  <si>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</si>
  <si>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</si>
  <si>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</si>
  <si>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</si>
  <si>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</si>
  <si>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</si>
  <si>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</si>
  <si>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</si>
  <si>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</si>
  <si>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</si>
  <si>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</si>
  <si>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</si>
  <si>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</si>
  <si>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</si>
  <si>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</si>
  <si>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</si>
  <si>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</si>
  <si>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</si>
  <si>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</si>
  <si>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</si>
  <si>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</si>
  <si>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</si>
  <si>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</si>
  <si>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</si>
  <si>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</si>
  <si>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</si>
  <si>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</si>
  <si>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</si>
  <si>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</si>
  <si>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</si>
  <si>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</si>
  <si>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</si>
  <si>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</si>
  <si>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</si>
  <si>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</si>
  <si>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</si>
  <si>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</si>
  <si>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</si>
  <si>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</si>
  <si>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</si>
  <si>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</si>
  <si>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</si>
  <si>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</si>
  <si>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</si>
  <si>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</si>
  <si>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</si>
  <si>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</si>
  <si>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</si>
  <si>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</si>
  <si>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</si>
  <si>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</si>
  <si>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</si>
  <si>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</si>
  <si>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</si>
  <si>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</si>
  <si>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</si>
  <si>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</si>
  <si>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</si>
  <si>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</si>
  <si>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</si>
  <si>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</si>
  <si>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</si>
  <si>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</si>
  <si>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</si>
  <si>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</si>
  <si>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</si>
  <si>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</si>
  <si>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</si>
  <si>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</si>
  <si>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</si>
  <si>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</si>
  <si>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</si>
  <si>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</si>
  <si>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</si>
  <si>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</si>
  <si>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</si>
  <si>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</si>
  <si>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</si>
  <si>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</si>
  <si>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</si>
  <si>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</si>
  <si>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</si>
  <si>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</si>
  <si>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</si>
  <si>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</si>
  <si>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</si>
  <si>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</si>
  <si>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</si>
  <si>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</si>
  <si>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</si>
  <si>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</si>
  <si>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</si>
  <si>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</si>
  <si>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</si>
  <si>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</si>
  <si>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</si>
  <si>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</si>
  <si>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</si>
  <si>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</si>
  <si>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</si>
  <si>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</si>
  <si>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</si>
  <si>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</si>
  <si>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</si>
  <si>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</si>
  <si>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</si>
  <si>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</si>
  <si>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</si>
  <si>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</si>
  <si>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</si>
  <si>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</si>
  <si>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</si>
  <si>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</si>
  <si>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</si>
  <si>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</si>
  <si>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</si>
  <si>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</si>
  <si>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</si>
  <si>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</si>
  <si>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</si>
  <si>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</si>
  <si>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</si>
  <si>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</si>
  <si>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</si>
  <si>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</si>
  <si>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</si>
  <si>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</si>
  <si>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</si>
  <si>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</si>
  <si>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</si>
  <si>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</si>
  <si>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</si>
  <si>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</si>
  <si>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</si>
  <si>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</si>
  <si>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</si>
  <si>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</si>
  <si>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</si>
  <si>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</si>
  <si>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</si>
  <si>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</si>
  <si>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</si>
  <si>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</si>
  <si>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</si>
  <si>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</si>
  <si>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</si>
  <si>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</si>
  <si>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</si>
  <si>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</si>
  <si>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</si>
  <si>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</si>
  <si>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</si>
  <si>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</si>
  <si>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</si>
  <si>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</si>
  <si>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</si>
  <si>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</si>
  <si>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</si>
  <si>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</si>
  <si>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</si>
  <si>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</si>
  <si>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</si>
  <si>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</si>
  <si>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</si>
  <si>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</si>
  <si>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</si>
  <si>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</si>
  <si>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</si>
  <si>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</si>
  <si>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</si>
  <si>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</si>
  <si>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</si>
  <si>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</si>
  <si>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</si>
  <si>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</si>
  <si>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</si>
  <si>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</si>
  <si>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</si>
  <si>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</si>
  <si>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</si>
  <si>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</si>
  <si>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</si>
  <si>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</si>
  <si>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</si>
  <si>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</si>
  <si>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</si>
  <si>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</si>
  <si>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</si>
  <si>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</si>
  <si>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</si>
  <si>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</si>
  <si>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</si>
  <si>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</si>
  <si>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</si>
  <si>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</si>
  <si>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</si>
  <si>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</si>
  <si>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</si>
  <si>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</si>
  <si>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</si>
  <si>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</si>
  <si>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</si>
  <si>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</si>
  <si>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</si>
  <si>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</si>
  <si>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</si>
  <si>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</si>
  <si>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</si>
  <si>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</si>
  <si>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</si>
  <si>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</si>
  <si>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</si>
  <si>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</si>
  <si>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</si>
  <si>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</si>
  <si>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</si>
  <si>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</si>
  <si>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</si>
  <si>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</si>
  <si>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</si>
  <si>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</si>
  <si>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</si>
  <si>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</si>
  <si>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</si>
  <si>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</si>
  <si>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</si>
  <si>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</si>
  <si>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</si>
  <si>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</si>
  <si>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</si>
  <si>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</si>
  <si>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</si>
  <si>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</si>
  <si>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</si>
  <si>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</si>
  <si>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</si>
  <si>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</si>
  <si>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</si>
  <si>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</si>
  <si>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</si>
  <si>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</si>
  <si>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</si>
  <si>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</si>
  <si>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</si>
  <si>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</si>
  <si>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</si>
  <si>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</si>
  <si>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</si>
  <si>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</si>
  <si>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</si>
  <si>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</si>
  <si>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</si>
  <si>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</si>
  <si>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</si>
  <si>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</si>
  <si>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</si>
  <si>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</si>
  <si>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</si>
  <si>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</si>
  <si>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</si>
  <si>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</si>
  <si>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</si>
  <si>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</si>
  <si>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</si>
  <si>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</si>
  <si>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</si>
  <si>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</si>
  <si>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</si>
  <si>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</si>
  <si>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</si>
  <si>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</si>
  <si>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</si>
  <si>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</si>
  <si>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</si>
  <si>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</si>
  <si>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</si>
  <si>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</si>
  <si>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</si>
  <si>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</si>
  <si>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</si>
  <si>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</si>
  <si>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</si>
  <si>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</si>
  <si>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</si>
  <si>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</si>
  <si>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</si>
  <si>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</si>
  <si>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</si>
  <si>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</si>
  <si>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</si>
  <si>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</si>
  <si>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</si>
  <si>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</si>
  <si>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</si>
  <si>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</si>
  <si>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</si>
  <si>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</si>
  <si>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</si>
  <si>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</si>
  <si>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</si>
  <si>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</si>
  <si>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</si>
  <si>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</si>
  <si>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</si>
  <si>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</si>
  <si>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</si>
  <si>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</si>
  <si>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</si>
  <si>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</si>
  <si>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</si>
  <si>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</si>
  <si>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</si>
  <si>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</si>
  <si>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</si>
  <si>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</si>
  <si>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</si>
  <si>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</si>
  <si>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</si>
  <si>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</si>
  <si>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</si>
  <si>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</si>
  <si>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</si>
  <si>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</si>
  <si>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</si>
  <si>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</si>
  <si>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</si>
  <si>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</si>
  <si>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</si>
  <si>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</si>
  <si>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</si>
  <si>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</si>
  <si>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</si>
  <si>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</si>
  <si>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</si>
  <si>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</si>
  <si>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</si>
  <si>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</si>
  <si>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</si>
  <si>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</si>
  <si>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</si>
  <si>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</si>
  <si>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</si>
  <si>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</si>
  <si>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</si>
  <si>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</si>
  <si>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</si>
  <si>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</si>
  <si>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</si>
  <si>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</si>
  <si>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</si>
  <si>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</si>
  <si>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</si>
  <si>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</si>
  <si>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</si>
  <si>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</si>
  <si>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</si>
  <si>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</si>
  <si>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</si>
  <si>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</si>
  <si>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</si>
  <si>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</si>
  <si>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</si>
  <si>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</si>
  <si>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</si>
  <si>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</si>
  <si>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</si>
  <si>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</si>
  <si>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</si>
  <si>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</si>
  <si>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</si>
  <si>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</si>
  <si>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</si>
  <si>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</si>
  <si>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</si>
  <si>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</si>
  <si>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</si>
  <si>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</si>
  <si>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</si>
  <si>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</si>
  <si>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</si>
  <si>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</si>
  <si>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</si>
  <si>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</si>
  <si>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</si>
  <si>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</si>
  <si>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</si>
  <si>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</si>
  <si>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</si>
  <si>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</si>
  <si>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</si>
  <si>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</si>
  <si>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</si>
  <si>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</si>
  <si>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</si>
  <si>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</si>
  <si>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</si>
  <si>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</si>
  <si>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</si>
  <si>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</si>
  <si>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</si>
  <si>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</si>
  <si>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</si>
  <si>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</si>
  <si>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</si>
  <si>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</si>
  <si>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</si>
  <si>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</si>
  <si>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</si>
  <si>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</si>
  <si>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</si>
  <si>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</si>
  <si>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</si>
  <si>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</si>
  <si>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</si>
  <si>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</si>
  <si>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</si>
  <si>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</si>
  <si>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</si>
  <si>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</si>
  <si>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</si>
  <si>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</si>
  <si>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</si>
  <si>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</si>
  <si>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</si>
  <si>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</si>
  <si>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</si>
  <si>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</si>
  <si>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</si>
  <si>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</si>
  <si>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</si>
  <si>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</si>
  <si>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</si>
  <si>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</si>
  <si>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</si>
  <si>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</si>
  <si>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</si>
  <si>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</si>
  <si>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</si>
  <si>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</si>
  <si>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</si>
  <si>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</si>
  <si>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</si>
  <si>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</si>
  <si>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</si>
  <si>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</si>
  <si>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</si>
  <si>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</si>
  <si>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</si>
  <si>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</si>
  <si>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</si>
  <si>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</si>
  <si>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</si>
  <si>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</si>
  <si>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</si>
  <si>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</si>
  <si>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</si>
  <si>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</si>
  <si>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</si>
  <si>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</si>
  <si>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</si>
  <si>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</si>
  <si>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</si>
  <si>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</si>
  <si>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</si>
  <si>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</si>
  <si>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</si>
  <si>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</si>
  <si>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</si>
  <si>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</si>
  <si>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</si>
  <si>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</si>
  <si>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</si>
  <si>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</si>
  <si>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</si>
  <si>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</si>
  <si>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</si>
  <si>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</si>
  <si>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</si>
  <si>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</si>
  <si>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</si>
  <si>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</si>
  <si>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</si>
  <si>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</si>
  <si>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</si>
  <si>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</si>
  <si>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</si>
  <si>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</si>
  <si>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</si>
  <si>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</si>
  <si>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</si>
  <si>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</si>
  <si>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</si>
  <si>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</si>
  <si>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</si>
  <si>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</si>
  <si>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</si>
  <si>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</si>
  <si>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</si>
  <si>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</si>
  <si>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</si>
  <si>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</si>
  <si>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</si>
  <si>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</si>
  <si>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</si>
  <si>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</si>
  <si>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</si>
  <si>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</si>
  <si>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</si>
  <si>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</si>
  <si>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</si>
  <si>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</si>
  <si>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</si>
  <si>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</si>
  <si>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</si>
  <si>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</si>
  <si>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</si>
  <si>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</si>
  <si>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</si>
  <si>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</si>
  <si>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</si>
  <si>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</si>
  <si>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</si>
  <si>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</si>
  <si>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</si>
  <si>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</si>
  <si>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</si>
  <si>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</si>
  <si>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</si>
  <si>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</si>
  <si>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</si>
  <si>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</si>
  <si>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</si>
  <si>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</si>
  <si>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</si>
  <si>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</si>
  <si>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</si>
  <si>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</si>
  <si>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</si>
  <si>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</si>
  <si>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</si>
  <si>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</si>
  <si>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</si>
  <si>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</si>
  <si>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</si>
  <si>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</si>
  <si>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</si>
  <si>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</si>
  <si>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</si>
  <si>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</si>
  <si>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</si>
  <si>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</si>
  <si>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</si>
  <si>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</si>
  <si>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</si>
  <si>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</si>
  <si>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</si>
  <si>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</si>
  <si>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</si>
  <si>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</si>
  <si>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</si>
  <si>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</si>
  <si>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</si>
  <si>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</si>
  <si>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</si>
  <si>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</si>
  <si>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</si>
  <si>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</si>
  <si>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</si>
  <si>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</si>
  <si>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</si>
  <si>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</si>
  <si>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</si>
  <si>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</si>
  <si>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</si>
  <si>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</si>
  <si>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</si>
  <si>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</si>
  <si>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</si>
  <si>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</si>
  <si>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</si>
  <si>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</si>
  <si>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</si>
  <si>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</si>
  <si>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</si>
  <si>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</si>
  <si>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</si>
  <si>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</si>
  <si>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</si>
  <si>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</si>
  <si>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</si>
  <si>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</si>
  <si>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</si>
  <si>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</si>
  <si>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</si>
  <si>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</si>
  <si>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</si>
  <si>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</si>
  <si>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</si>
  <si>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</si>
  <si>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</si>
  <si>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</si>
  <si>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</si>
  <si>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</si>
  <si>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</si>
  <si>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</si>
  <si>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</si>
  <si>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</si>
  <si>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</si>
  <si>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</si>
  <si>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</si>
  <si>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</si>
  <si>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</si>
  <si>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</si>
  <si>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</si>
  <si>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</si>
  <si>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</si>
  <si>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</si>
  <si>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</si>
  <si>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</si>
  <si>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</si>
  <si>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</si>
  <si>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</si>
  <si>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</si>
  <si>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</si>
  <si>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</si>
  <si>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</si>
  <si>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</si>
  <si>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</si>
  <si>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</si>
  <si>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</si>
  <si>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</si>
  <si>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</si>
  <si>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</si>
  <si>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</si>
  <si>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</si>
  <si>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</si>
  <si>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</si>
  <si>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</si>
  <si>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</si>
  <si>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</si>
  <si>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</si>
  <si>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</si>
  <si>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</si>
  <si>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</si>
  <si>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</si>
  <si>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</si>
  <si>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</si>
  <si>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</si>
  <si>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</si>
  <si>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</si>
  <si>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</si>
  <si>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</si>
  <si>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</si>
  <si>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</si>
  <si>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</si>
  <si>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</si>
  <si>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</si>
  <si>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</si>
  <si>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</si>
  <si>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</si>
  <si>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</si>
  <si>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</si>
  <si>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</si>
  <si>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</si>
  <si>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</si>
  <si>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</si>
  <si>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</si>
  <si>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</si>
  <si>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</si>
  <si>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</si>
  <si>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</si>
  <si>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</si>
  <si>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</si>
  <si>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</si>
  <si>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</si>
  <si>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</si>
  <si>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</si>
  <si>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</si>
  <si>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</si>
  <si>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</si>
  <si>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</si>
  <si>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</si>
  <si>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</si>
  <si>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</si>
  <si>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</si>
  <si>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</si>
  <si>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</si>
  <si>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</si>
  <si>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</si>
  <si>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</si>
  <si>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</si>
  <si>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</si>
  <si>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</si>
  <si>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</si>
  <si>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</si>
  <si>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</si>
  <si>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</si>
  <si>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</si>
  <si>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</si>
  <si>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</si>
  <si>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</si>
  <si>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</si>
  <si>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</si>
  <si>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</si>
  <si>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</si>
  <si>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</si>
  <si>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</si>
  <si>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</si>
  <si>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</si>
  <si>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</si>
  <si>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</si>
  <si>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</si>
  <si>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</si>
  <si>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</si>
  <si>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</si>
  <si>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</si>
  <si>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</si>
  <si>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</si>
  <si>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</si>
  <si>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</si>
  <si>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</si>
  <si>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</si>
  <si>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</si>
  <si>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</si>
  <si>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</si>
  <si>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</si>
  <si>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</si>
  <si>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</si>
  <si>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</si>
  <si>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</si>
  <si>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</si>
  <si>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</si>
  <si>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</si>
  <si>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</si>
  <si>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</si>
  <si>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</si>
  <si>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</si>
  <si>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</si>
  <si>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</si>
  <si>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</si>
  <si>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</si>
  <si>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</si>
  <si>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</si>
  <si>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</si>
  <si>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</si>
  <si>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</si>
  <si>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</si>
  <si>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</si>
  <si>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</si>
  <si>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</si>
  <si>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</si>
  <si>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</si>
  <si>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</si>
  <si>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</si>
  <si>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</si>
  <si>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</si>
  <si>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</si>
  <si>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</si>
  <si>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</si>
  <si>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</si>
  <si>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</si>
  <si>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</si>
  <si>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</si>
  <si>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</si>
  <si>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</si>
  <si>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</si>
  <si>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</si>
  <si>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</si>
  <si>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</si>
  <si>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</si>
  <si>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</si>
  <si>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</si>
  <si>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</si>
  <si>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</si>
  <si>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</si>
  <si>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</si>
  <si>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</si>
  <si>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</si>
  <si>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</si>
  <si>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</si>
  <si>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</si>
  <si>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</si>
  <si>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</si>
  <si>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</si>
  <si>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</si>
  <si>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</si>
  <si>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</si>
  <si>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</si>
  <si>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</si>
  <si>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</si>
  <si>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</si>
  <si>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</si>
  <si>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</si>
  <si>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</si>
  <si>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</si>
  <si>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</si>
  <si>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</si>
  <si>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</si>
  <si>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</si>
  <si>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</si>
  <si>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</si>
  <si>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</si>
  <si>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</si>
  <si>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</si>
  <si>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</si>
  <si>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</si>
  <si>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</si>
  <si>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</si>
  <si>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</si>
  <si>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</si>
  <si>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</si>
  <si>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</si>
  <si>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</si>
  <si>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</si>
  <si>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</si>
  <si>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</si>
  <si>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</si>
  <si>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</si>
  <si>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</si>
  <si>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</si>
  <si>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</si>
  <si>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</si>
  <si>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</si>
  <si>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</si>
  <si>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</si>
  <si>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</si>
  <si>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</si>
  <si>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</si>
  <si>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</si>
  <si>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</si>
  <si>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</si>
  <si>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</si>
  <si>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</si>
  <si>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</si>
  <si>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</si>
  <si>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</si>
  <si>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</si>
  <si>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</si>
  <si>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</si>
  <si>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</si>
  <si>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</si>
  <si>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</si>
  <si>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</si>
  <si>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</si>
  <si>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</si>
  <si>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</si>
  <si>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</si>
  <si>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</si>
  <si>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</si>
  <si>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</si>
  <si>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</si>
  <si>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</si>
  <si>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</si>
  <si>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</si>
  <si>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</si>
  <si>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</si>
  <si>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</si>
  <si>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</si>
  <si>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</si>
  <si>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</si>
  <si>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</si>
  <si>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</si>
  <si>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</si>
  <si>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</si>
  <si>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</si>
  <si>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</si>
  <si>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</si>
  <si>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</si>
  <si>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</si>
  <si>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</si>
  <si>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</si>
  <si>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</si>
  <si>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</si>
  <si>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</si>
  <si>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</si>
  <si>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</si>
  <si>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</si>
  <si>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</si>
  <si>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</si>
  <si>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</si>
  <si>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</si>
  <si>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</si>
  <si>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</si>
  <si>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</si>
  <si>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</si>
  <si>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</si>
  <si>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</si>
  <si>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</si>
  <si>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</si>
  <si>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</si>
  <si>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</si>
  <si>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</si>
  <si>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</si>
  <si>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</si>
  <si>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</si>
  <si>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</si>
  <si>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</si>
  <si>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</si>
  <si>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</si>
  <si>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</si>
  <si>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</si>
  <si>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</si>
  <si>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</si>
  <si>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</si>
  <si>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</si>
  <si>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</si>
  <si>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</si>
  <si>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</si>
  <si>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</si>
  <si>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</si>
  <si>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</si>
  <si>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</si>
  <si>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</si>
  <si>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</si>
  <si>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</si>
  <si>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</si>
  <si>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</si>
  <si>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</si>
  <si>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</si>
  <si>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</si>
  <si>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</si>
  <si>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</si>
  <si>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</si>
  <si>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</si>
  <si>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</si>
  <si>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</si>
  <si>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</si>
  <si>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</si>
  <si>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</si>
  <si>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</si>
  <si>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</si>
  <si>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</si>
  <si>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</si>
  <si>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</si>
  <si>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</si>
  <si>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</si>
  <si>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</si>
  <si>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</si>
  <si>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</si>
  <si>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</si>
  <si>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</si>
  <si>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</si>
  <si>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</si>
  <si>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</si>
  <si>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</si>
  <si>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</si>
  <si>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</si>
  <si>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</si>
  <si>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</si>
  <si>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</si>
  <si>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</si>
  <si>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</si>
  <si>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</si>
  <si>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</si>
  <si>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</si>
  <si>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</si>
  <si>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</si>
  <si>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</si>
  <si>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</si>
  <si>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</si>
  <si>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</si>
  <si>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</si>
  <si>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</si>
  <si>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</si>
  <si>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</si>
  <si>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</si>
  <si>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</si>
  <si>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</si>
  <si>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</si>
  <si>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</si>
  <si>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</si>
  <si>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</si>
  <si>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</si>
  <si>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</si>
  <si>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</si>
  <si>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</si>
  <si>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</si>
  <si>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</si>
  <si>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</si>
  <si>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</si>
  <si>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</si>
  <si>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</si>
  <si>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</si>
  <si>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</si>
  <si>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</si>
  <si>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</si>
  <si>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</si>
  <si>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</si>
  <si>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</si>
  <si>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</si>
  <si>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</si>
  <si>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</si>
  <si>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</si>
  <si>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</si>
  <si>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</si>
  <si>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</si>
  <si>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</si>
  <si>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</si>
  <si>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</si>
  <si>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</si>
  <si>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</si>
  <si>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</si>
  <si>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</si>
  <si>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</si>
  <si>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</si>
  <si>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</si>
  <si>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</si>
  <si>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</si>
  <si>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</si>
  <si>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</si>
  <si>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</si>
  <si>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</si>
  <si>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</si>
  <si>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</si>
  <si>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</si>
  <si>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</si>
  <si>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</si>
  <si>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</si>
  <si>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</si>
  <si>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</si>
  <si>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</si>
  <si>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</si>
  <si>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</si>
  <si>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</si>
  <si>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</si>
  <si>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</si>
  <si>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</si>
  <si>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</si>
  <si>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</si>
  <si>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</si>
  <si>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</si>
  <si>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</si>
  <si>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</si>
  <si>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</si>
  <si>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</si>
  <si>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</si>
  <si>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</si>
  <si>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</si>
  <si>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</si>
  <si>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</si>
  <si>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</si>
  <si>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</si>
  <si>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</si>
  <si>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</si>
  <si>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</si>
  <si>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</si>
  <si>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</si>
  <si>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</si>
  <si>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</si>
  <si>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</si>
  <si>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</si>
  <si>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</si>
  <si>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</si>
  <si>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</si>
  <si>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</si>
  <si>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</si>
  <si>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</si>
  <si>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</si>
  <si>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</si>
  <si>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</si>
  <si>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</si>
  <si>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</si>
  <si>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</si>
  <si>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</si>
  <si>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</si>
  <si>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</si>
  <si>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</si>
  <si>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</si>
  <si>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</si>
  <si>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</si>
  <si>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</si>
  <si>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</si>
  <si>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</si>
  <si>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</si>
  <si>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</si>
  <si>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</si>
  <si>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</si>
  <si>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</si>
  <si>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</si>
  <si>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</si>
  <si>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</si>
  <si>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</si>
  <si>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</si>
  <si>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</si>
  <si>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</si>
  <si>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</si>
  <si>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</si>
  <si>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</si>
  <si>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</si>
  <si>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</si>
  <si>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</si>
  <si>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</si>
  <si>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</si>
  <si>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</si>
  <si>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</si>
  <si>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</si>
  <si>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</si>
  <si>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</si>
  <si>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</si>
  <si>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</si>
  <si>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</si>
  <si>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</si>
  <si>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</si>
  <si>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</si>
  <si>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</si>
  <si>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</si>
  <si>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</si>
  <si>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</si>
  <si>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</si>
  <si>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</si>
  <si>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</si>
  <si>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</si>
  <si>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</si>
  <si>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</si>
  <si>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</si>
  <si>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</si>
  <si>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</si>
  <si>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</si>
  <si>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</si>
  <si>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</si>
  <si>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</si>
  <si>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</si>
  <si>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</si>
  <si>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</si>
  <si>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</si>
  <si>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</si>
  <si>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</si>
  <si>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</si>
  <si>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</si>
  <si>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</si>
  <si>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</si>
  <si>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</si>
  <si>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</si>
  <si>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</si>
  <si>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</si>
  <si>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</si>
  <si>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</si>
  <si>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</si>
  <si>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</si>
  <si>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</si>
  <si>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</si>
  <si>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</si>
  <si>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</si>
  <si>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</si>
  <si>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</si>
  <si>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</si>
  <si>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</si>
  <si>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</si>
  <si>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</si>
  <si>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</si>
  <si>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</si>
  <si>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</si>
  <si>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</si>
  <si>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</si>
  <si>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</si>
  <si>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</si>
  <si>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</si>
  <si>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</si>
  <si>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</si>
  <si>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</si>
  <si>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</si>
  <si>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</si>
  <si>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</si>
  <si>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</si>
  <si>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</si>
  <si>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</si>
  <si>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</si>
  <si>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</si>
  <si>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</si>
  <si>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</si>
  <si>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</si>
  <si>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</si>
  <si>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</si>
  <si>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</si>
  <si>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</si>
  <si>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</si>
  <si>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</si>
  <si>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</si>
  <si>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</si>
  <si>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</si>
  <si>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</si>
  <si>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</si>
  <si>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</si>
  <si>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</si>
  <si>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</si>
  <si>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</si>
  <si>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</si>
  <si>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</si>
  <si>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</si>
  <si>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</si>
  <si>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</si>
  <si>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</si>
  <si>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</si>
  <si>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</si>
  <si>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</si>
  <si>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</si>
  <si>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</si>
  <si>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</si>
  <si>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</si>
  <si>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</si>
  <si>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</si>
  <si>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</si>
  <si>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</si>
  <si>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</si>
  <si>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</si>
  <si>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</si>
  <si>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</si>
  <si>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</si>
  <si>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</si>
  <si>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</si>
  <si>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</si>
  <si>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</si>
  <si>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</si>
  <si>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</si>
  <si>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</si>
  <si>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</si>
  <si>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</si>
  <si>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</si>
  <si>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</si>
  <si>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</si>
  <si>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</si>
  <si>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</si>
  <si>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</si>
  <si>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</si>
  <si>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</si>
  <si>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</si>
  <si>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</si>
  <si>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</si>
  <si>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</si>
  <si>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</si>
  <si>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</si>
  <si>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</si>
  <si>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</si>
  <si>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</si>
  <si>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</si>
  <si>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</si>
  <si>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</si>
  <si>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</si>
  <si>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</si>
  <si>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</si>
  <si>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</si>
  <si>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</si>
  <si>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</si>
  <si>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</si>
  <si>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</si>
  <si>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</si>
  <si>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</si>
  <si>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</si>
  <si>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</si>
  <si>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</si>
  <si>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</si>
  <si>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</si>
  <si>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</si>
  <si>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</si>
  <si>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</si>
  <si>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</si>
  <si>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</si>
  <si>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</si>
  <si>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</si>
  <si>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</si>
  <si>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</si>
  <si>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</si>
  <si>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</si>
  <si>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</si>
  <si>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</si>
  <si>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</si>
  <si>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</si>
  <si>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</si>
  <si>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</si>
  <si>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</si>
  <si>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</si>
  <si>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</si>
  <si>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</si>
  <si>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</si>
  <si>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</si>
  <si>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</si>
  <si>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</si>
  <si>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</si>
  <si>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</si>
  <si>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</si>
  <si>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</si>
  <si>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</si>
  <si>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</si>
  <si>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</si>
  <si>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</si>
  <si>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</si>
  <si>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</si>
  <si>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</si>
  <si>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</si>
  <si>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</si>
  <si>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</si>
  <si>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</si>
  <si>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</si>
  <si>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</si>
  <si>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</si>
  <si>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</si>
  <si>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</si>
  <si>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</si>
  <si>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</si>
  <si>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</si>
  <si>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</si>
  <si>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</si>
  <si>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</si>
  <si>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</si>
  <si>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</si>
  <si>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</si>
  <si>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</si>
  <si>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</si>
  <si>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</si>
  <si>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</si>
  <si>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</si>
  <si>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</si>
  <si>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</si>
  <si>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</si>
  <si>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</si>
  <si>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</si>
  <si>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</si>
  <si>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</si>
  <si>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</si>
  <si>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</si>
  <si>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</si>
  <si>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</si>
  <si>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</si>
  <si>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</si>
  <si>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</si>
  <si>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</si>
  <si>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</si>
  <si>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</si>
  <si>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</si>
  <si>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</si>
  <si>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</si>
  <si>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</si>
  <si>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</si>
  <si>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</si>
  <si>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</si>
  <si>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</si>
  <si>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</si>
  <si>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</si>
  <si>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</si>
  <si>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</si>
  <si>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</si>
  <si>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</si>
  <si>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</si>
  <si>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</si>
  <si>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</si>
  <si>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</si>
  <si>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</si>
  <si>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</si>
  <si>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</si>
  <si>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</si>
  <si>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</si>
  <si>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</si>
  <si>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</si>
  <si>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</si>
  <si>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</si>
  <si>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</si>
  <si>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</si>
  <si>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</si>
  <si>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</si>
  <si>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</si>
  <si>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</si>
  <si>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</si>
  <si>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</si>
  <si>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</si>
  <si>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</si>
  <si>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</si>
  <si>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</si>
  <si>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</si>
  <si>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</si>
  <si>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</si>
  <si>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</si>
  <si>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</si>
  <si>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</si>
  <si>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</si>
  <si>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</si>
  <si>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</si>
  <si>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</si>
  <si>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</si>
  <si>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</si>
  <si>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</si>
  <si>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</si>
  <si>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</si>
  <si>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</si>
  <si>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</si>
  <si>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</si>
  <si>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</si>
  <si>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</si>
  <si>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</si>
  <si>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</si>
  <si>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</si>
  <si>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</si>
  <si>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</si>
  <si>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</si>
  <si>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</si>
  <si>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</si>
  <si>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</si>
  <si>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</si>
  <si>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</si>
  <si>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</si>
  <si>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</si>
  <si>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</si>
  <si>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</si>
  <si>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</si>
  <si>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</si>
  <si>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</si>
  <si>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</si>
  <si>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</si>
  <si>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</si>
  <si>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</si>
  <si>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</si>
  <si>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</si>
  <si>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</si>
  <si>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</si>
  <si>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</si>
  <si>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</si>
  <si>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</si>
  <si>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</si>
  <si>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</si>
  <si>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</si>
  <si>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</si>
  <si>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</si>
  <si>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</si>
  <si>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</si>
  <si>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</si>
  <si>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</si>
  <si>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</si>
  <si>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</si>
  <si>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</si>
  <si>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</si>
  <si>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</si>
  <si>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</si>
  <si>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</si>
  <si>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</si>
  <si>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</si>
  <si>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</si>
  <si>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</si>
  <si>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</si>
  <si>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</si>
  <si>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</si>
  <si>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</si>
  <si>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</si>
  <si>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</si>
  <si>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</si>
  <si>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</si>
  <si>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</si>
  <si>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</si>
  <si>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</si>
  <si>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</si>
  <si>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</si>
  <si>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</si>
  <si>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</si>
  <si>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</si>
  <si>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</si>
  <si>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</si>
  <si>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</si>
  <si>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</si>
  <si>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</si>
  <si>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</si>
  <si>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</si>
  <si>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</si>
  <si>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</si>
  <si>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</si>
  <si>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</si>
  <si>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</si>
  <si>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</si>
  <si>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</si>
  <si>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</si>
  <si>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</si>
  <si>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</si>
  <si>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</si>
  <si>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</si>
  <si>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</si>
  <si>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</si>
  <si>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</si>
  <si>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</si>
  <si>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</si>
  <si>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</si>
  <si>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</si>
  <si>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</si>
  <si>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</si>
  <si>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</si>
  <si>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</si>
  <si>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</si>
  <si>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</si>
  <si>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</si>
  <si>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</si>
  <si>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</si>
  <si>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</si>
  <si>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</si>
  <si>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</si>
  <si>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</si>
  <si>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</si>
  <si>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</si>
  <si>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</si>
  <si>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</si>
  <si>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</si>
  <si>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</si>
  <si>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</si>
  <si>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</si>
  <si>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</si>
  <si>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</si>
  <si>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</si>
  <si>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</si>
  <si>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</si>
  <si>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</si>
  <si>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</si>
  <si>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</si>
  <si>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</si>
  <si>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</si>
  <si>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</si>
  <si>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</si>
  <si>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</si>
  <si>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</si>
  <si>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</si>
  <si>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</si>
  <si>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</si>
  <si>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</si>
  <si>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</si>
  <si>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</si>
  <si>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</si>
  <si>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</si>
  <si>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</si>
  <si>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</si>
  <si>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</si>
  <si>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</si>
  <si>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</si>
  <si>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</si>
  <si>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</si>
  <si>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</si>
  <si>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</si>
  <si>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</si>
  <si>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</si>
  <si>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</si>
  <si>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</si>
  <si>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</si>
  <si>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</si>
  <si>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</si>
  <si>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</si>
  <si>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</si>
  <si>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</si>
  <si>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</si>
  <si>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</si>
  <si>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</si>
  <si>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</si>
  <si>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</si>
  <si>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</si>
  <si>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</si>
  <si>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</si>
  <si>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</si>
  <si>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</si>
  <si>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</si>
  <si>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</si>
  <si>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</si>
  <si>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</si>
  <si>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</si>
  <si>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</si>
  <si>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</si>
  <si>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</si>
  <si>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</si>
  <si>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</si>
  <si>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</si>
  <si>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</si>
  <si>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</si>
  <si>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</si>
  <si>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</si>
  <si>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</si>
  <si>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</si>
  <si>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</si>
  <si>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</si>
  <si>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</si>
  <si>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</si>
  <si>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</si>
  <si>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</si>
  <si>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</si>
  <si>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</si>
  <si>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</si>
  <si>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</si>
  <si>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</si>
  <si>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</si>
  <si>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</si>
  <si>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</si>
  <si>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</si>
  <si>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</si>
  <si>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</si>
  <si>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</si>
  <si>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</si>
  <si>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</si>
  <si>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</si>
  <si>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</si>
  <si>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</si>
  <si>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</si>
  <si>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</si>
  <si>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</si>
  <si>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</si>
  <si>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</si>
  <si>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</si>
  <si>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</si>
  <si>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</si>
  <si>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</si>
  <si>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</si>
  <si>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</si>
  <si>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</si>
  <si>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</si>
  <si>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</si>
  <si>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</si>
  <si>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</si>
  <si>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</si>
  <si>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</si>
  <si>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</si>
  <si>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</si>
  <si>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</si>
  <si>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</si>
  <si>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</si>
  <si>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</si>
  <si>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</si>
  <si>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</si>
  <si>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</si>
  <si>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</si>
  <si>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</si>
  <si>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</si>
  <si>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</si>
  <si>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</si>
  <si>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</si>
  <si>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</si>
  <si>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</si>
  <si>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</si>
  <si>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</si>
  <si>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</si>
  <si>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</si>
  <si>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</si>
  <si>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</si>
  <si>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</si>
  <si>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</si>
  <si>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</si>
  <si>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</si>
  <si>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</si>
  <si>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</si>
  <si>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</si>
  <si>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</si>
  <si>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</si>
  <si>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</si>
  <si>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</si>
  <si>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</si>
  <si>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</si>
  <si>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</si>
  <si>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</si>
  <si>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</si>
  <si>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</si>
  <si>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</si>
  <si>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</si>
  <si>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</si>
  <si>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</si>
  <si>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</si>
  <si>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</si>
  <si>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</si>
  <si>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</si>
  <si>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</si>
  <si>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</si>
  <si>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</si>
  <si>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</si>
  <si>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</si>
  <si>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</si>
  <si>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</si>
  <si>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</si>
  <si>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</si>
  <si>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</si>
  <si>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</si>
  <si>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</si>
  <si>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</si>
  <si>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</si>
  <si>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</si>
  <si>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</si>
  <si>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</si>
  <si>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</si>
  <si>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</si>
  <si>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</si>
  <si>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</si>
  <si>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</si>
  <si>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</si>
  <si>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</si>
  <si>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</si>
  <si>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</si>
  <si>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</si>
  <si>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</si>
  <si>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</si>
  <si>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</si>
  <si>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</si>
  <si>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</si>
  <si>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</si>
  <si>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</si>
  <si>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</si>
  <si>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</si>
  <si>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</si>
  <si>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</si>
  <si>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</si>
  <si>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</si>
  <si>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</si>
  <si>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</si>
  <si>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</si>
  <si>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</si>
  <si>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</si>
  <si>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</si>
  <si>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</si>
  <si>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</si>
  <si>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</si>
  <si>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</si>
  <si>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</si>
  <si>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</si>
  <si>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</si>
  <si>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</si>
  <si>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</si>
  <si>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</si>
  <si>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</si>
  <si>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</si>
  <si>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</si>
  <si>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</si>
  <si>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</si>
  <si>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</si>
  <si>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</si>
  <si>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</si>
  <si>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</si>
  <si>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</si>
  <si>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</si>
  <si>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</si>
  <si>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</si>
  <si>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</si>
  <si>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</si>
  <si>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</si>
  <si>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</si>
  <si>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</si>
  <si>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</si>
  <si>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</si>
  <si>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</si>
  <si>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</si>
  <si>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</si>
  <si>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</si>
  <si>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</si>
  <si>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</si>
  <si>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</si>
  <si>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</si>
  <si>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</si>
  <si>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</si>
  <si>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</si>
  <si>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</si>
  <si>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</si>
  <si>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</si>
  <si>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</si>
  <si>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</si>
  <si>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</si>
  <si>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</si>
  <si>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</si>
  <si>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</si>
  <si>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</si>
  <si>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</si>
  <si>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</si>
  <si>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</si>
  <si>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</si>
  <si>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</si>
  <si>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</si>
  <si>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</si>
  <si>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</si>
  <si>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</si>
  <si>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</si>
  <si>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</si>
  <si>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</si>
  <si>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</si>
  <si>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</si>
  <si>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</si>
  <si>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</si>
  <si>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</si>
  <si>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</si>
  <si>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</si>
  <si>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</si>
  <si>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</si>
  <si>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</si>
  <si>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</si>
  <si>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</si>
  <si>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</si>
  <si>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</si>
  <si>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</si>
  <si>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</si>
  <si>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</si>
  <si>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</si>
  <si>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</si>
  <si>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</si>
  <si>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</si>
  <si>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</si>
  <si>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</si>
  <si>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</si>
  <si>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</si>
  <si>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</si>
  <si>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</si>
  <si>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</si>
  <si>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</si>
  <si>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</si>
  <si>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</si>
  <si>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</si>
  <si>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</si>
  <si>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</si>
  <si>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</si>
  <si>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</si>
  <si>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</si>
  <si>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</si>
  <si>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</si>
  <si>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</si>
  <si>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</si>
  <si>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</si>
  <si>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</si>
  <si>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</si>
  <si>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</si>
  <si>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</si>
  <si>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</si>
  <si>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</si>
  <si>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</si>
  <si>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</si>
  <si>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</si>
  <si>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</si>
  <si>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</si>
  <si>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</si>
  <si>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</si>
  <si>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</si>
  <si>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</si>
  <si>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</si>
  <si>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</si>
  <si>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</si>
  <si>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</si>
  <si>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</si>
  <si>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</si>
  <si>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</si>
  <si>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</si>
  <si>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</si>
  <si>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</si>
  <si>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</si>
  <si>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</si>
  <si>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</si>
  <si>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</si>
  <si>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</si>
  <si>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</si>
  <si>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</si>
  <si>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</si>
  <si>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</si>
  <si>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</si>
  <si>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</si>
  <si>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</si>
  <si>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</si>
  <si>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</si>
  <si>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</si>
  <si>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</si>
  <si>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</si>
  <si>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</si>
  <si>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</si>
  <si>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</si>
  <si>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</si>
  <si>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</si>
  <si>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</si>
  <si>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</si>
  <si>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</si>
  <si>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</si>
  <si>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</si>
  <si>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</si>
  <si>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</si>
  <si>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</si>
  <si>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</si>
  <si>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</si>
  <si>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</si>
  <si>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</si>
  <si>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</si>
  <si>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</si>
  <si>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</si>
  <si>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</si>
  <si>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</si>
  <si>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</si>
  <si>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</si>
  <si>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</si>
  <si>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</si>
  <si>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</si>
  <si>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</si>
  <si>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</si>
  <si>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</si>
  <si>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</si>
  <si>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</si>
  <si>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</si>
  <si>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</si>
  <si>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</si>
  <si>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</si>
  <si>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</si>
  <si>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</si>
  <si>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</si>
  <si>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</si>
  <si>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</si>
  <si>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</si>
  <si>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</si>
  <si>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</si>
  <si>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</si>
  <si>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</si>
  <si>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</si>
  <si>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</si>
  <si>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</si>
  <si>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</si>
  <si>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</si>
  <si>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</si>
  <si>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</si>
  <si>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</si>
  <si>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</si>
  <si>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</si>
  <si>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</si>
  <si>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</si>
  <si>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</si>
  <si>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</si>
  <si>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</si>
  <si>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</si>
  <si>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</si>
  <si>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</si>
  <si>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</si>
  <si>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</si>
  <si>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</si>
  <si>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</si>
  <si>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</si>
  <si>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</si>
  <si>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</si>
  <si>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</si>
  <si>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</si>
  <si>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</si>
  <si>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</si>
  <si>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</si>
  <si>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</si>
  <si>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</si>
  <si>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</si>
  <si>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</si>
  <si>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</si>
  <si>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</si>
  <si>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</si>
  <si>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</si>
  <si>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</si>
  <si>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</si>
  <si>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</si>
  <si>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</si>
  <si>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</si>
  <si>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</si>
  <si>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</si>
  <si>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</si>
  <si>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</si>
  <si>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</si>
  <si>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</si>
  <si>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</si>
  <si>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</si>
  <si>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</si>
  <si>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</si>
  <si>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</si>
  <si>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</si>
  <si>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</si>
  <si>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</si>
  <si>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</si>
  <si>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</si>
  <si>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</si>
  <si>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</si>
  <si>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</si>
  <si>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</si>
  <si>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</si>
  <si>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</si>
  <si>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</si>
  <si>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</si>
  <si>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</si>
  <si>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</si>
  <si>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</si>
  <si>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</si>
  <si>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</si>
  <si>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</si>
  <si>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</si>
  <si>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</si>
  <si>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</si>
  <si>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</si>
  <si>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</si>
  <si>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</si>
  <si>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</si>
  <si>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</si>
  <si>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</si>
  <si>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</si>
  <si>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</si>
  <si>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</si>
  <si>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</si>
  <si>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</si>
  <si>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</si>
  <si>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</si>
  <si>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</si>
  <si>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</si>
  <si>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</si>
  <si>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</si>
  <si>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</si>
  <si>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</si>
  <si>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</si>
  <si>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</si>
  <si>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</si>
  <si>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</si>
  <si>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</si>
  <si>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</si>
  <si>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</si>
  <si>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</si>
  <si>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</si>
  <si>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</si>
  <si>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</si>
  <si>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</si>
  <si>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</si>
  <si>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</si>
  <si>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</si>
  <si>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</si>
  <si>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</si>
  <si>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</si>
  <si>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</si>
  <si>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</si>
  <si>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</si>
  <si>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</si>
  <si>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</si>
  <si>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</si>
  <si>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</si>
  <si>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</si>
  <si>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</si>
  <si>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</si>
  <si>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</si>
  <si>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</si>
  <si>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</si>
  <si>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</si>
  <si>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</si>
  <si>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</si>
  <si>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</si>
  <si>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</si>
  <si>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</si>
  <si>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</si>
  <si>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</si>
  <si>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</si>
  <si>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</si>
  <si>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</si>
  <si>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</si>
  <si>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</si>
  <si>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</si>
  <si>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</si>
  <si>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</si>
  <si>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</si>
  <si>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</si>
  <si>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</si>
  <si>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</si>
  <si>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</si>
  <si>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</si>
  <si>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</si>
  <si>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</si>
  <si>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</si>
  <si>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</si>
  <si>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</si>
  <si>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</si>
  <si>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</si>
  <si>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</si>
  <si>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</si>
  <si>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</si>
  <si>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</si>
  <si>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</si>
  <si>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</si>
  <si>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</si>
  <si>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</si>
  <si>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</si>
  <si>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</si>
  <si>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</si>
  <si>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</si>
  <si>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</si>
  <si>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</si>
  <si>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</si>
  <si>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</si>
  <si>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</si>
  <si>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</si>
  <si>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</si>
  <si>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</si>
  <si>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</si>
  <si>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</si>
  <si>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</si>
  <si>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</si>
  <si>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</si>
  <si>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</si>
  <si>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</si>
  <si>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</si>
  <si>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</si>
  <si>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</si>
  <si>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</si>
  <si>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</si>
  <si>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</si>
  <si>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</si>
  <si>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</si>
  <si>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</si>
  <si>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</si>
  <si>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</si>
  <si>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</si>
  <si>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</si>
  <si>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</si>
  <si>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</si>
  <si>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</si>
  <si>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</si>
  <si>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</si>
  <si>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</si>
  <si>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</si>
  <si>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</si>
  <si>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</si>
  <si>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</si>
  <si>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</si>
  <si>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</si>
  <si>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</si>
  <si>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</si>
  <si>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</si>
  <si>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</si>
  <si>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</si>
  <si>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</si>
  <si>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</si>
  <si>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</si>
  <si>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</si>
  <si>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</si>
  <si>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</si>
  <si>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</si>
  <si>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</si>
  <si>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</si>
  <si>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</si>
  <si>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</si>
  <si>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</si>
  <si>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</si>
  <si>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</si>
  <si>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</si>
  <si>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</si>
  <si>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</si>
  <si>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</si>
  <si>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</si>
  <si>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</si>
  <si>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</si>
  <si>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</si>
  <si>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</si>
  <si>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</si>
  <si>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</si>
  <si>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</si>
  <si>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</si>
  <si>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</si>
  <si>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</si>
  <si>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</si>
  <si>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</si>
  <si>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</si>
  <si>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</si>
  <si>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</si>
  <si>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</si>
  <si>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</si>
  <si>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</si>
  <si>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</si>
  <si>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</si>
  <si>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</si>
  <si>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</si>
  <si>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</si>
  <si>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</si>
  <si>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</si>
  <si>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</si>
  <si>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</si>
  <si>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</si>
  <si>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</si>
  <si>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</si>
  <si>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</si>
  <si>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</si>
  <si>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</si>
  <si>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</si>
  <si>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</si>
  <si>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</si>
  <si>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</si>
  <si>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</si>
  <si>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</si>
  <si>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</si>
  <si>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</si>
  <si>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</si>
  <si>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</si>
  <si>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</si>
  <si>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</si>
  <si>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</si>
  <si>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</si>
  <si>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</si>
  <si>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</si>
  <si>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</si>
  <si>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</si>
  <si>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</si>
  <si>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</si>
  <si>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</si>
  <si>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</si>
  <si>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</si>
  <si>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</si>
  <si>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</si>
  <si>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</si>
  <si>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</si>
  <si>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</si>
  <si>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</si>
  <si>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</si>
  <si>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</si>
  <si>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</si>
  <si>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</si>
  <si>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</si>
  <si>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</si>
  <si>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</si>
  <si>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</si>
  <si>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</si>
  <si>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</si>
  <si>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</si>
  <si>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</si>
  <si>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</si>
  <si>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</si>
  <si>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</si>
  <si>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</si>
  <si>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</si>
  <si>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</si>
  <si>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</si>
  <si>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</si>
  <si>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</si>
  <si>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</si>
  <si>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</si>
  <si>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</si>
  <si>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</si>
  <si>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</si>
  <si>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</si>
  <si>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</si>
  <si>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</si>
  <si>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</si>
  <si>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</si>
  <si>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</si>
  <si>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</si>
  <si>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</si>
  <si>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</si>
  <si>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</si>
  <si>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</si>
  <si>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</si>
  <si>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</si>
  <si>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</si>
  <si>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</si>
  <si>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</si>
  <si>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</si>
  <si>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</si>
  <si>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</si>
  <si>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</si>
  <si>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</si>
  <si>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</si>
  <si>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</si>
  <si>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</si>
  <si>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</si>
  <si>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</si>
  <si>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</si>
  <si>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</si>
  <si>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</si>
  <si>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</si>
  <si>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</si>
  <si>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</si>
  <si>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</si>
  <si>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</si>
  <si>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</si>
  <si>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</si>
  <si>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</si>
  <si>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</si>
  <si>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</si>
  <si>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</si>
  <si>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</si>
  <si>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</si>
  <si>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</si>
  <si>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</si>
  <si>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</si>
  <si>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</si>
  <si>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</si>
  <si>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</si>
  <si>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</si>
  <si>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</si>
  <si>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</si>
  <si>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</si>
  <si>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</si>
  <si>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</si>
  <si>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</si>
  <si>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</si>
  <si>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</si>
  <si>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</si>
  <si>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</si>
  <si>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</si>
  <si>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</si>
  <si>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</si>
  <si>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</si>
  <si>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</si>
  <si>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</si>
  <si>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</si>
  <si>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</si>
  <si>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</si>
  <si>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</si>
  <si>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</si>
  <si>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</si>
  <si>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</si>
  <si>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</si>
  <si>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</si>
  <si>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</si>
  <si>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</si>
  <si>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</si>
  <si>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</si>
  <si>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</si>
  <si>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</si>
  <si>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</si>
  <si>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</si>
  <si>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</si>
  <si>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</si>
  <si>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</si>
  <si>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</si>
  <si>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</si>
  <si>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</si>
  <si>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</si>
  <si>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</si>
  <si>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</si>
  <si>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</si>
  <si>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</si>
  <si>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</si>
  <si>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</si>
  <si>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</si>
  <si>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</si>
  <si>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</si>
  <si>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</si>
  <si>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</si>
  <si>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</si>
  <si>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</si>
  <si>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</si>
  <si>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</si>
  <si>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</si>
  <si>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</si>
  <si>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</si>
  <si>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</si>
  <si>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</si>
  <si>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</si>
  <si>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</si>
  <si>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</si>
  <si>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</si>
  <si>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</si>
  <si>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</si>
  <si>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</si>
  <si>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</si>
  <si>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</si>
  <si>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</si>
  <si>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</si>
  <si>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</si>
  <si>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</si>
  <si>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</si>
  <si>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</si>
  <si>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</si>
  <si>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</si>
  <si>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</si>
  <si>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</si>
  <si>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</si>
  <si>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</si>
  <si>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</si>
  <si>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</si>
  <si>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</si>
  <si>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</si>
  <si>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</si>
  <si>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</si>
  <si>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</si>
  <si>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</si>
  <si>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</si>
  <si>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</si>
  <si>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</si>
  <si>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</si>
  <si>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</si>
  <si>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</si>
  <si>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</si>
  <si>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</si>
  <si>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</si>
  <si>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</si>
  <si>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</si>
  <si>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</si>
  <si>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</si>
  <si>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</si>
  <si>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</si>
  <si>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</si>
  <si>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</si>
  <si>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</si>
  <si>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</si>
  <si>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</si>
  <si>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</si>
  <si>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</si>
  <si>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</si>
  <si>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</si>
  <si>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</si>
  <si>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</si>
  <si>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</si>
  <si>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</si>
  <si>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</si>
  <si>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</si>
  <si>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</si>
  <si>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</si>
  <si>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</si>
  <si>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</si>
  <si>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</si>
  <si>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</si>
  <si>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</si>
  <si>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</si>
  <si>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</si>
  <si>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</si>
  <si>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</si>
  <si>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</si>
  <si>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</si>
  <si>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</si>
  <si>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</si>
  <si>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</si>
  <si>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</si>
  <si>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</si>
  <si>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</si>
  <si>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</si>
  <si>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</si>
  <si>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</si>
  <si>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</si>
  <si>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</si>
  <si>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</si>
  <si>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</si>
  <si>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</si>
  <si>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</si>
  <si>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</si>
  <si>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</si>
  <si>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</si>
  <si>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</si>
  <si>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</si>
  <si>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</si>
  <si>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</si>
  <si>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</si>
  <si>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</si>
  <si>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</si>
  <si>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</si>
  <si>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</si>
  <si>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</si>
  <si>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</si>
  <si>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</si>
  <si>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</si>
  <si>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</si>
  <si>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</si>
  <si>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</si>
  <si>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</si>
  <si>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</si>
  <si>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</si>
  <si>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</si>
  <si>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</si>
  <si>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</si>
  <si>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</si>
  <si>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</si>
  <si>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</si>
  <si>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</si>
  <si>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</si>
  <si>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</si>
  <si>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</si>
  <si>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</si>
  <si>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</si>
  <si>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</si>
  <si>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</si>
  <si>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</si>
  <si>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</si>
  <si>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</si>
  <si>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</si>
  <si>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</si>
  <si>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</si>
  <si>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</si>
  <si>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</si>
  <si>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</si>
  <si>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</si>
  <si>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</si>
  <si>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</si>
  <si>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</si>
  <si>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</si>
  <si>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</si>
  <si>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</si>
  <si>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</si>
  <si>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</si>
  <si>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</si>
  <si>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</si>
  <si>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</si>
  <si>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</si>
  <si>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</si>
  <si>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</si>
  <si>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</si>
  <si>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</si>
  <si>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</si>
  <si>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</si>
  <si>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</si>
  <si>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</si>
  <si>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</si>
  <si>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</si>
  <si>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</si>
  <si>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</si>
  <si>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</si>
  <si>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</si>
  <si>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</si>
  <si>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</si>
  <si>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</si>
  <si>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</si>
  <si>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</si>
  <si>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</si>
  <si>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</si>
  <si>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</si>
  <si>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</si>
  <si>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</si>
  <si>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</si>
  <si>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</si>
  <si>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</si>
  <si>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</si>
  <si>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</si>
  <si>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</si>
  <si>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</si>
  <si>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</si>
  <si>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</si>
  <si>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</si>
  <si>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</si>
  <si>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</si>
  <si>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</si>
  <si>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</si>
  <si>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</si>
  <si>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</si>
  <si>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</si>
  <si>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</si>
  <si>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</si>
  <si>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</si>
  <si>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</si>
  <si>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</si>
  <si>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</si>
  <si>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</si>
  <si>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</si>
  <si>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</si>
  <si>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</si>
  <si>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</si>
  <si>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</si>
  <si>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</si>
  <si>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</si>
  <si>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</si>
  <si>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</si>
  <si>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</si>
  <si>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</si>
  <si>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</si>
  <si>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</si>
  <si>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</si>
  <si>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</si>
  <si>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</si>
  <si>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</si>
  <si>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</si>
  <si>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</si>
  <si>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</si>
  <si>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</si>
  <si>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</si>
  <si>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</si>
  <si>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</si>
  <si>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</si>
  <si>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</si>
  <si>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</si>
  <si>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</si>
  <si>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</si>
  <si>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</si>
  <si>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</si>
  <si>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</si>
  <si>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</si>
  <si>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</si>
  <si>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</si>
  <si>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</si>
  <si>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</si>
  <si>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</si>
  <si>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</si>
  <si>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</si>
  <si>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</si>
  <si>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</si>
  <si>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</si>
  <si>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</si>
  <si>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</si>
  <si>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</si>
  <si>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</si>
  <si>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</si>
  <si>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</si>
  <si>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</si>
  <si>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</si>
  <si>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</si>
  <si>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</si>
  <si>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</si>
  <si>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</si>
  <si>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</si>
  <si>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</si>
  <si>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</si>
  <si>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</si>
  <si>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</si>
  <si>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</si>
  <si>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</si>
  <si>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</si>
  <si>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</si>
  <si>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</si>
  <si>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</si>
  <si>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</si>
  <si>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</si>
  <si>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</si>
  <si>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</si>
  <si>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</si>
  <si>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</si>
  <si>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</si>
  <si>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</si>
  <si>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</si>
  <si>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</si>
  <si>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</si>
  <si>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</si>
  <si>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</si>
  <si>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</si>
  <si>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</si>
  <si>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</si>
  <si>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</si>
  <si>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</si>
  <si>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</si>
  <si>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</si>
  <si>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</si>
  <si>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</si>
  <si>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</si>
  <si>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</si>
  <si>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</si>
  <si>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</si>
  <si>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</si>
  <si>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</si>
  <si>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</si>
  <si>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</si>
  <si>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</si>
  <si>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</si>
  <si>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</si>
  <si>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</si>
  <si>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</si>
  <si>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</si>
  <si>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</si>
  <si>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</si>
  <si>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</si>
  <si>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</si>
  <si>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</si>
  <si>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</si>
  <si>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</si>
  <si>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</si>
  <si>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</si>
  <si>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</si>
  <si>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</si>
  <si>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</si>
  <si>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</si>
  <si>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</si>
  <si>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</si>
  <si>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</si>
  <si>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</si>
  <si>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</si>
  <si>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</si>
  <si>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</si>
  <si>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</si>
  <si>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</si>
  <si>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</si>
  <si>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</si>
  <si>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</si>
  <si>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</si>
  <si>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</si>
  <si>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</si>
  <si>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</si>
  <si>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</si>
  <si>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</si>
  <si>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</si>
  <si>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</si>
  <si>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</si>
  <si>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</si>
  <si>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</si>
  <si>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</si>
  <si>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</si>
  <si>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</si>
  <si>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</si>
  <si>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</si>
  <si>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</si>
  <si>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</si>
  <si>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</si>
  <si>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</si>
  <si>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</si>
  <si>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</si>
  <si>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</si>
  <si>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</si>
  <si>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</si>
  <si>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</si>
  <si>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</si>
  <si>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</si>
  <si>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</si>
  <si>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</si>
  <si>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</si>
  <si>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</si>
  <si>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</si>
  <si>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</si>
  <si>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</si>
  <si>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</si>
  <si>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</si>
  <si>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</si>
  <si>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</si>
  <si>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</si>
  <si>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</si>
  <si>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</si>
  <si>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</si>
  <si>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</si>
  <si>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</si>
  <si>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</si>
  <si>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</si>
  <si>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</si>
  <si>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</si>
  <si>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</si>
  <si>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</si>
  <si>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</si>
  <si>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</si>
  <si>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</si>
  <si>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</si>
  <si>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</si>
  <si>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</si>
  <si>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</si>
  <si>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</si>
  <si>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</si>
  <si>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</si>
  <si>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</si>
  <si>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</si>
  <si>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</si>
  <si>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</si>
  <si>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</si>
  <si>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</si>
  <si>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</si>
  <si>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</si>
  <si>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</si>
  <si>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</si>
  <si>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</si>
  <si>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</si>
  <si>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</si>
  <si>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</si>
  <si>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</si>
  <si>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</si>
  <si>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</si>
  <si>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</si>
  <si>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</si>
  <si>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</si>
  <si>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</si>
  <si>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</si>
  <si>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</si>
  <si>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</si>
  <si>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</si>
  <si>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</si>
  <si>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</si>
  <si>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</si>
  <si>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</si>
  <si>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</si>
  <si>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</si>
  <si>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</si>
  <si>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</si>
  <si>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</si>
  <si>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</si>
  <si>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</si>
  <si>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</si>
  <si>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</si>
  <si>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</si>
  <si>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</si>
  <si>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</si>
  <si>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</si>
  <si>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</si>
  <si>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</si>
  <si>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</si>
  <si>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</si>
  <si>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</si>
  <si>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</si>
  <si>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</si>
  <si>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</si>
  <si>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</si>
  <si>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</si>
  <si>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</si>
  <si>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</si>
  <si>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</si>
  <si>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</si>
  <si>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</si>
  <si>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</si>
  <si>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</si>
  <si>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</si>
  <si>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</si>
  <si>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</si>
  <si>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</si>
  <si>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</si>
  <si>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</si>
  <si>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</si>
  <si>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</si>
  <si>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</si>
  <si>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</si>
  <si>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</si>
  <si>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</si>
  <si>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</si>
  <si>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</si>
  <si>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</si>
  <si>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</si>
  <si>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</si>
  <si>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</si>
  <si>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</si>
  <si>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</si>
  <si>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</si>
  <si>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</si>
  <si>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</si>
  <si>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</si>
  <si>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</si>
  <si>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</si>
  <si>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</si>
  <si>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</si>
  <si>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</si>
  <si>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</si>
  <si>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</si>
  <si>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</si>
  <si>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</si>
  <si>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</si>
  <si>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</si>
  <si>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</si>
  <si>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</si>
  <si>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</si>
  <si>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</si>
  <si>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</si>
  <si>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</si>
  <si>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</si>
  <si>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</si>
  <si>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</si>
  <si>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</si>
  <si>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</si>
  <si>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</si>
  <si>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</si>
  <si>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</si>
  <si>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</si>
  <si>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</si>
  <si>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</si>
  <si>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</si>
  <si>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</si>
  <si>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</si>
  <si>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</si>
  <si>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</si>
  <si>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</si>
  <si>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</si>
  <si>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</si>
  <si>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</si>
  <si>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</si>
  <si>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</si>
  <si>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</si>
  <si>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</si>
  <si>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</si>
  <si>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</si>
  <si>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</si>
  <si>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</si>
  <si>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</si>
  <si>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</si>
  <si>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</si>
  <si>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</si>
  <si>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</si>
  <si>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</si>
  <si>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</si>
  <si>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</si>
  <si>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</si>
  <si>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</si>
  <si>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</si>
  <si>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</si>
  <si>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</si>
  <si>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</si>
  <si>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</si>
  <si>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</si>
  <si>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</si>
  <si>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</si>
  <si>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</si>
  <si>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</si>
  <si>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</si>
  <si>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</si>
  <si>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</si>
  <si>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</si>
  <si>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</si>
  <si>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</si>
  <si>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</si>
  <si>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</si>
  <si>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</si>
  <si>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</si>
  <si>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</si>
  <si>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</si>
  <si>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</si>
  <si>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</si>
  <si>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</si>
  <si>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</si>
  <si>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</si>
  <si>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</si>
  <si>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</si>
  <si>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</si>
  <si>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</si>
  <si>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</si>
  <si>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</si>
  <si>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</si>
  <si>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</si>
  <si>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</si>
  <si>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</si>
  <si>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</si>
  <si>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</si>
  <si>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</si>
  <si>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</si>
  <si>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</si>
  <si>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</si>
  <si>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</si>
  <si>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</si>
  <si>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</si>
  <si>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</si>
  <si>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</si>
  <si>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</si>
  <si>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</si>
  <si>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</si>
  <si>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</si>
  <si>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</si>
  <si>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</si>
  <si>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</si>
  <si>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</si>
  <si>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</si>
  <si>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</si>
  <si>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</si>
  <si>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</si>
  <si>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</si>
  <si>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</si>
  <si>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</si>
  <si>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</si>
  <si>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</si>
  <si>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</si>
  <si>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</si>
  <si>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</si>
  <si>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</si>
  <si>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</si>
  <si>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</si>
  <si>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</si>
  <si>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</si>
  <si>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</si>
  <si>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</si>
  <si>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</si>
  <si>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</si>
  <si>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</si>
  <si>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</si>
  <si>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</si>
  <si>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</si>
  <si>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</si>
  <si>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</si>
  <si>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</si>
  <si>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</si>
  <si>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</si>
  <si>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</si>
  <si>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</si>
  <si>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</si>
  <si>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</si>
  <si>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</si>
  <si>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</si>
  <si>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</si>
  <si>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</si>
  <si>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</si>
  <si>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</si>
  <si>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</si>
  <si>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</si>
  <si>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</si>
  <si>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</si>
  <si>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</si>
  <si>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</si>
  <si>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</si>
  <si>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</si>
  <si>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</si>
  <si>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</si>
  <si>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</si>
  <si>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</si>
  <si>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</si>
  <si>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</si>
  <si>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</si>
  <si>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</si>
  <si>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</si>
  <si>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</si>
  <si>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</si>
  <si>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</si>
  <si>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</si>
  <si>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</si>
  <si>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</si>
  <si>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</si>
  <si>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</si>
  <si>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</si>
  <si>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</si>
  <si>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</si>
  <si>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</si>
  <si>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</si>
  <si>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</si>
  <si>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</si>
  <si>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</si>
  <si>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</si>
  <si>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</si>
  <si>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</si>
  <si>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</si>
  <si>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</si>
  <si>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</si>
  <si>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</si>
  <si>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</si>
  <si>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</si>
  <si>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</si>
  <si>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</si>
  <si>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</si>
  <si>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</si>
  <si>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</si>
  <si>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</si>
  <si>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</si>
  <si>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</si>
  <si>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</si>
  <si>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</si>
  <si>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</si>
  <si>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</si>
  <si>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</si>
  <si>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</si>
  <si>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</si>
  <si>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</si>
  <si>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</si>
  <si>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</si>
  <si>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</si>
  <si>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</si>
  <si>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</si>
  <si>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</si>
  <si>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</si>
  <si>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</si>
  <si>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</si>
  <si>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</si>
  <si>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</si>
  <si>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</si>
  <si>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</si>
  <si>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</si>
  <si>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</si>
  <si>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</si>
  <si>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</si>
  <si>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</si>
  <si>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</si>
  <si>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</si>
  <si>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</si>
  <si>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</si>
  <si>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</si>
  <si>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</si>
  <si>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</si>
  <si>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</si>
  <si>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</si>
  <si>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</si>
  <si>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</si>
  <si>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</si>
  <si>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</si>
  <si>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</si>
  <si>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</si>
  <si>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</si>
  <si>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</si>
  <si>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</si>
  <si>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</si>
  <si>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</si>
  <si>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</si>
  <si>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</si>
  <si>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</si>
  <si>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</si>
  <si>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</si>
  <si>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</si>
  <si>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</si>
  <si>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</si>
  <si>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</si>
  <si>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</si>
  <si>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</si>
  <si>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</si>
  <si>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</si>
  <si>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</si>
  <si>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</si>
  <si>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</si>
  <si>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</si>
  <si>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</si>
  <si>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</si>
  <si>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</si>
  <si>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</si>
  <si>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</si>
  <si>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</si>
  <si>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</si>
  <si>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</si>
  <si>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</si>
  <si>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</si>
  <si>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</si>
  <si>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</si>
  <si>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</si>
  <si>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</si>
  <si>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</si>
  <si>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</si>
  <si>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</si>
  <si>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</si>
  <si>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</si>
  <si>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</si>
  <si>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</si>
  <si>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</si>
  <si>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</si>
  <si>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</si>
  <si>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</si>
  <si>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</si>
  <si>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</si>
  <si>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</si>
  <si>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</si>
  <si>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</si>
  <si>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</si>
  <si>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</si>
  <si>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</si>
  <si>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</si>
  <si>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</si>
  <si>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</si>
  <si>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</si>
  <si>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</si>
  <si>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</si>
  <si>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</si>
  <si>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</si>
  <si>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</si>
  <si>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</si>
  <si>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</si>
  <si>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</si>
  <si>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</si>
  <si>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</si>
  <si>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</si>
  <si>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</si>
  <si>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</si>
  <si>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</si>
  <si>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</si>
  <si>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</si>
  <si>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</si>
  <si>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</si>
  <si>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</si>
  <si>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</si>
  <si>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</si>
  <si>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</si>
  <si>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</si>
  <si>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</si>
  <si>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</si>
  <si>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</si>
  <si>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</si>
  <si>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</si>
  <si>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</si>
  <si>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</si>
  <si>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</si>
  <si>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</si>
  <si>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</si>
  <si>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</si>
  <si>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</si>
  <si>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</si>
  <si>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</si>
  <si>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</si>
  <si>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</si>
  <si>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</si>
  <si>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</si>
  <si>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</si>
  <si>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</si>
  <si>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</si>
  <si>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</si>
  <si>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</si>
  <si>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</si>
  <si>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</si>
  <si>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</si>
  <si>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</si>
  <si>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</si>
  <si>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</si>
  <si>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</si>
  <si>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</si>
  <si>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</si>
  <si>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</si>
  <si>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</si>
  <si>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</si>
  <si>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</si>
  <si>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</si>
  <si>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</si>
  <si>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</si>
  <si>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</si>
  <si>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</si>
  <si>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</si>
  <si>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</si>
  <si>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</si>
  <si>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</si>
  <si>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</si>
  <si>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</si>
  <si>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</si>
  <si>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</si>
  <si>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</si>
  <si>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</si>
  <si>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</si>
  <si>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</si>
  <si>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</si>
  <si>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</si>
  <si>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</si>
  <si>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</si>
  <si>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</si>
  <si>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</si>
  <si>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</si>
  <si>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</si>
  <si>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</si>
  <si>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</si>
  <si>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</si>
  <si>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</si>
  <si>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</si>
  <si>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</si>
  <si>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</si>
  <si>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</si>
  <si>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</si>
  <si>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</si>
  <si>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</si>
  <si>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</si>
  <si>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</si>
  <si>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</si>
  <si>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</si>
  <si>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</si>
  <si>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</si>
  <si>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</si>
  <si>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</si>
  <si>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</si>
  <si>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</si>
  <si>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</si>
  <si>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</si>
  <si>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</si>
  <si>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</si>
  <si>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</si>
  <si>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</si>
  <si>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</si>
  <si>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</si>
  <si>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</si>
  <si>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</si>
  <si>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</si>
  <si>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</si>
  <si>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</si>
  <si>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</si>
  <si>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</si>
  <si>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</si>
  <si>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</si>
  <si>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</si>
  <si>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</si>
  <si>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</si>
  <si>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</si>
  <si>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</si>
  <si>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</si>
  <si>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</si>
  <si>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</si>
  <si>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</si>
  <si>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</si>
  <si>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</si>
  <si>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</si>
  <si>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</si>
  <si>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</si>
  <si>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</si>
  <si>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</si>
  <si>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</si>
  <si>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</si>
  <si>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</si>
  <si>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</si>
  <si>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</si>
  <si>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</si>
  <si>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</si>
  <si>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</si>
  <si>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</si>
  <si>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</si>
  <si>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</si>
  <si>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</si>
  <si>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</si>
  <si>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</si>
  <si>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</si>
  <si>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</si>
  <si>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</si>
  <si>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</si>
  <si>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</si>
  <si>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</si>
  <si>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</si>
  <si>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</si>
  <si>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</si>
  <si>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</si>
  <si>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</si>
  <si>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</si>
  <si>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</si>
  <si>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</si>
  <si>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</si>
  <si>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</si>
  <si>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</si>
  <si>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</si>
  <si>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</si>
  <si>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</si>
  <si>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</si>
  <si>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</si>
  <si>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</si>
  <si>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</si>
  <si>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</si>
  <si>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</si>
  <si>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</si>
  <si>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</si>
  <si>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</si>
  <si>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</si>
  <si>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</si>
  <si>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</si>
  <si>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</si>
  <si>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</si>
  <si>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</si>
  <si>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</si>
  <si>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</si>
  <si>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</si>
  <si>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</si>
  <si>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</si>
  <si>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</si>
  <si>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</si>
  <si>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</si>
  <si>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</si>
  <si>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</si>
  <si>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</si>
  <si>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</si>
  <si>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</si>
  <si>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</si>
  <si>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</si>
  <si>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</si>
  <si>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</si>
  <si>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</si>
  <si>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</si>
  <si>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</si>
  <si>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</si>
  <si>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</si>
  <si>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</si>
  <si>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</si>
  <si>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</si>
  <si>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</si>
  <si>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</si>
  <si>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</si>
  <si>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</si>
  <si>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</si>
  <si>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</si>
  <si>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</si>
  <si>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</si>
  <si>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</si>
  <si>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</si>
  <si>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</si>
  <si>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</si>
  <si>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</si>
  <si>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</si>
  <si>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</si>
  <si>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</si>
  <si>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</si>
  <si>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</si>
  <si>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</si>
  <si>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</si>
  <si>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</si>
  <si>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</si>
  <si>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</si>
  <si>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</si>
  <si>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</si>
  <si>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</si>
  <si>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</si>
  <si>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</si>
  <si>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</si>
  <si>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</si>
  <si>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</si>
  <si>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</si>
  <si>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</si>
  <si>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</si>
  <si>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</si>
  <si>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</si>
  <si>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</si>
  <si>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</si>
  <si>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</si>
  <si>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</si>
  <si>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</si>
  <si>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</si>
  <si>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</si>
  <si>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</si>
  <si>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</si>
  <si>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</si>
  <si>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</si>
  <si>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</si>
  <si>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</si>
  <si>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</si>
  <si>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</si>
  <si>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</si>
  <si>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</si>
  <si>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</si>
  <si>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</si>
  <si>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</si>
  <si>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</si>
  <si>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</si>
  <si>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</si>
  <si>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</si>
  <si>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</si>
  <si>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</si>
  <si>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</si>
  <si>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</si>
  <si>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</si>
  <si>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</si>
  <si>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</si>
  <si>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</si>
  <si>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</si>
  <si>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</si>
  <si>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</si>
  <si>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</si>
  <si>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</si>
  <si>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</si>
  <si>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</si>
  <si>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</si>
  <si>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</si>
  <si>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</si>
  <si>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</si>
  <si>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</si>
  <si>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</si>
  <si>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</si>
  <si>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</si>
  <si>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</si>
  <si>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</si>
  <si>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</si>
  <si>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</si>
  <si>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</si>
  <si>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</si>
  <si>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</si>
  <si>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</si>
  <si>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</si>
  <si>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</si>
  <si>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</si>
  <si>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</si>
  <si>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</si>
  <si>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</si>
  <si>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</si>
  <si>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</si>
  <si>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</si>
  <si>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</si>
  <si>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</si>
  <si>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</si>
  <si>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</si>
  <si>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</si>
  <si>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</si>
  <si>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</si>
  <si>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</si>
  <si>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</si>
  <si>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</si>
  <si>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</si>
  <si>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</si>
  <si>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</si>
  <si>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</si>
  <si>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</si>
  <si>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</si>
  <si>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</si>
  <si>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</si>
  <si>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</si>
  <si>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</si>
  <si>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</si>
  <si>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</si>
  <si>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</si>
  <si>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</si>
  <si>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</si>
  <si>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</si>
  <si>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</si>
  <si>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</si>
  <si>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</si>
  <si>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</si>
  <si>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</si>
  <si>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</si>
  <si>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</si>
  <si>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</si>
  <si>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</si>
  <si>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</si>
  <si>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</si>
  <si>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</si>
  <si>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</si>
  <si>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</si>
  <si>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</si>
  <si>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</si>
  <si>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</si>
  <si>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</si>
  <si>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</si>
  <si>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</si>
  <si>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</si>
  <si>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</si>
  <si>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</si>
  <si>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</si>
  <si>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</si>
  <si>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</si>
  <si>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</si>
  <si>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</si>
  <si>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</si>
  <si>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</si>
  <si>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</si>
  <si>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</si>
  <si>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</si>
  <si>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</si>
  <si>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</si>
  <si>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</si>
  <si>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</si>
  <si>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</si>
  <si>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</si>
  <si>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</si>
  <si>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</si>
  <si>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</si>
  <si>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</si>
  <si>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</si>
  <si>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</si>
  <si>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</si>
  <si>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</si>
  <si>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</si>
  <si>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</si>
  <si>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</si>
  <si>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</si>
  <si>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</si>
  <si>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</si>
  <si>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</si>
  <si>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</si>
  <si>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</si>
  <si>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</si>
  <si>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</si>
  <si>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</si>
  <si>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</si>
  <si>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</si>
  <si>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</si>
  <si>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</si>
  <si>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</si>
  <si>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</si>
  <si>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</si>
  <si>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</si>
  <si>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</si>
  <si>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</si>
  <si>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</si>
  <si>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</si>
  <si>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</si>
  <si>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</si>
  <si>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</si>
  <si>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</si>
  <si>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</si>
  <si>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</si>
  <si>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</si>
  <si>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</si>
  <si>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</si>
  <si>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</si>
  <si>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</si>
  <si>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</si>
  <si>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</si>
  <si>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</si>
  <si>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</si>
  <si>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</si>
  <si>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</si>
  <si>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</si>
  <si>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</si>
  <si>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</si>
  <si>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</si>
  <si>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</si>
  <si>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</si>
  <si>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</si>
  <si>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</si>
  <si>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</si>
  <si>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</si>
  <si>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</si>
  <si>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</si>
  <si>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</si>
  <si>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</si>
  <si>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</si>
  <si>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</si>
  <si>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</si>
  <si>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</si>
  <si>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</si>
  <si>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</si>
  <si>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</si>
  <si>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</si>
  <si>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</si>
  <si>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</si>
  <si>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</si>
  <si>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</si>
  <si>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</si>
  <si>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</si>
  <si>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</si>
  <si>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</si>
  <si>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</si>
  <si>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</si>
  <si>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</si>
  <si>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</si>
  <si>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</si>
  <si>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</si>
  <si>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</si>
  <si>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</si>
  <si>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</si>
  <si>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</si>
  <si>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</si>
  <si>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</si>
  <si>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</si>
  <si>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</si>
  <si>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</si>
  <si>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</si>
  <si>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</si>
  <si>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</si>
  <si>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</si>
  <si>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</si>
  <si>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</si>
  <si>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</si>
  <si>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</si>
  <si>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</si>
  <si>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</si>
  <si>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</si>
  <si>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</si>
  <si>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</si>
  <si>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</si>
  <si>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</si>
  <si>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</si>
  <si>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</si>
  <si>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</si>
  <si>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</si>
  <si>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</si>
  <si>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</si>
  <si>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</si>
  <si>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</si>
  <si>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</si>
  <si>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</si>
  <si>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</si>
  <si>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</si>
  <si>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</si>
  <si>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</si>
  <si>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</si>
  <si>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</si>
  <si>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</si>
  <si>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</si>
  <si>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</si>
  <si>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</si>
  <si>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</si>
  <si>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</si>
  <si>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</si>
  <si>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</si>
  <si>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</si>
  <si>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</si>
  <si>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</si>
  <si>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</si>
  <si>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</si>
  <si>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</si>
  <si>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</si>
  <si>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</si>
  <si>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</si>
  <si>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</si>
  <si>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</si>
  <si>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</si>
  <si>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</si>
  <si>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</si>
  <si>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</si>
  <si>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</si>
  <si>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</si>
  <si>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</si>
  <si>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</si>
  <si>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</si>
  <si>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</si>
  <si>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</si>
  <si>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</si>
  <si>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</si>
  <si>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</si>
  <si>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</si>
  <si>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</si>
  <si>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</si>
  <si>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</si>
  <si>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</si>
  <si>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</si>
  <si>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</si>
  <si>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</si>
  <si>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</si>
  <si>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</si>
  <si>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</si>
  <si>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</si>
  <si>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</si>
  <si>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</si>
  <si>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</si>
  <si>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</si>
  <si>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</si>
  <si>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</si>
  <si>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</si>
  <si>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</si>
  <si>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</si>
  <si>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</si>
  <si>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</si>
  <si>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</si>
  <si>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</si>
  <si>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</si>
  <si>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</si>
  <si>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</si>
  <si>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</si>
  <si>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</si>
  <si>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</si>
  <si>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</si>
  <si>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</si>
  <si>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</si>
  <si>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</si>
  <si>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</si>
  <si>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</si>
  <si>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</si>
  <si>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</si>
  <si>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</si>
  <si>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</si>
  <si>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</si>
  <si>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</si>
  <si>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</si>
  <si>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</si>
  <si>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</si>
  <si>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</si>
  <si>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</si>
  <si>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</si>
  <si>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</si>
  <si>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</si>
  <si>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</si>
  <si>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</si>
  <si>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</si>
  <si>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</si>
  <si>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</si>
  <si>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</si>
  <si>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</si>
  <si>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</si>
  <si>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</si>
  <si>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</si>
  <si>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</si>
  <si>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</si>
  <si>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</si>
  <si>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</si>
  <si>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</si>
  <si>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</si>
  <si>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</si>
  <si>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</si>
  <si>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</si>
  <si>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</si>
  <si>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</si>
  <si>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</si>
  <si>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</si>
  <si>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</si>
  <si>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</si>
  <si>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</si>
  <si>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</si>
  <si>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</si>
  <si>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</si>
  <si>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</si>
  <si>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</si>
  <si>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</si>
  <si>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</si>
  <si>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</si>
  <si>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</si>
  <si>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</si>
  <si>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</si>
  <si>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</si>
  <si>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</si>
  <si>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</si>
  <si>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</si>
  <si>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</si>
  <si>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</si>
  <si>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</si>
  <si>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</si>
  <si>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</si>
  <si>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</si>
  <si>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</si>
  <si>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</si>
  <si>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</si>
  <si>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</si>
  <si>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</si>
  <si>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</si>
  <si>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</si>
  <si>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</si>
  <si>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</si>
  <si>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</si>
  <si>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</si>
  <si>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</si>
  <si>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</si>
  <si>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</si>
  <si>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</si>
  <si>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</si>
  <si>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</si>
  <si>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</si>
  <si>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</si>
  <si>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</si>
  <si>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</si>
  <si>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</si>
  <si>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</si>
  <si>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</si>
  <si>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</si>
  <si>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</si>
  <si>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</si>
  <si>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</si>
  <si>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</si>
  <si>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</si>
  <si>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</si>
  <si>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</si>
  <si>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</si>
  <si>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</si>
  <si>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</si>
  <si>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</si>
  <si>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</si>
  <si>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</si>
  <si>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</si>
  <si>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</si>
  <si>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</si>
  <si>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</si>
  <si>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</si>
  <si>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</si>
  <si>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</si>
  <si>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</si>
  <si>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</si>
  <si>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</si>
  <si>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</si>
  <si>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</si>
  <si>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</si>
  <si>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</si>
  <si>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</si>
  <si>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</si>
  <si>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</si>
  <si>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</si>
  <si>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</si>
  <si>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</si>
  <si>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</si>
  <si>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</si>
  <si>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</si>
  <si>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</si>
  <si>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</si>
  <si>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</si>
  <si>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</si>
  <si>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</si>
  <si>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</si>
  <si>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</si>
  <si>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</si>
  <si>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</si>
  <si>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</si>
  <si>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</si>
  <si>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</si>
  <si>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</si>
  <si>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</si>
  <si>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</si>
  <si>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</si>
  <si>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</si>
  <si>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</si>
  <si>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</si>
  <si>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</si>
  <si>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</si>
  <si>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</si>
  <si>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</si>
  <si>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</si>
  <si>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</si>
  <si>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</si>
  <si>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</si>
  <si>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</si>
  <si>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</si>
  <si>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</si>
  <si>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</si>
  <si>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</si>
  <si>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</si>
  <si>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</si>
  <si>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</si>
  <si>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</si>
  <si>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</si>
  <si>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</si>
  <si>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</si>
  <si>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</si>
  <si>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</si>
  <si>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</si>
  <si>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</si>
  <si>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</si>
  <si>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</si>
  <si>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</si>
  <si>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</si>
  <si>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</si>
  <si>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</si>
  <si>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</si>
  <si>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</si>
  <si>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</si>
  <si>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</si>
  <si>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</si>
  <si>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</si>
  <si>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</si>
  <si>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</si>
  <si>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</si>
  <si>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</si>
  <si>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</si>
  <si>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</si>
  <si>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</si>
  <si>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</si>
  <si>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</si>
  <si>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</si>
  <si>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</si>
  <si>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</si>
  <si>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</si>
  <si>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</si>
  <si>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</si>
  <si>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</si>
  <si>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</si>
  <si>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</si>
  <si>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</si>
  <si>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</si>
  <si>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</si>
  <si>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</si>
  <si>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</si>
  <si>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</si>
  <si>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</si>
  <si>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</si>
  <si>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</si>
  <si>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</si>
  <si>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</si>
  <si>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</si>
  <si>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</si>
  <si>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</si>
  <si>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</si>
  <si>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</si>
  <si>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</si>
  <si>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</si>
  <si>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</si>
  <si>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</si>
  <si>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</si>
  <si>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</si>
  <si>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</si>
  <si>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</si>
  <si>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</si>
  <si>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</si>
  <si>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</si>
  <si>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</si>
  <si>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</si>
  <si>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</si>
  <si>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</si>
  <si>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</si>
  <si>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</si>
  <si>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</si>
  <si>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</si>
  <si>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</si>
  <si>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</si>
  <si>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</si>
  <si>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</si>
  <si>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</si>
  <si>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</si>
  <si>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</si>
  <si>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</si>
  <si>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</si>
  <si>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</si>
  <si>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</si>
  <si>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</si>
  <si>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</si>
  <si>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</si>
  <si>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</si>
  <si>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</si>
  <si>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</si>
  <si>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</si>
  <si>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</si>
  <si>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</si>
  <si>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</si>
  <si>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</si>
  <si>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</si>
  <si>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</si>
  <si>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</si>
  <si>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</si>
  <si>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</si>
  <si>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</si>
  <si>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</si>
  <si>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</si>
  <si>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</si>
  <si>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</si>
  <si>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</si>
  <si>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</si>
  <si>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</si>
  <si>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</si>
  <si>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</si>
  <si>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</si>
  <si>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</si>
  <si>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</si>
  <si>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</si>
  <si>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</si>
  <si>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</si>
  <si>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</si>
  <si>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</si>
  <si>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</si>
  <si>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</si>
  <si>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</si>
  <si>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</si>
  <si>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</si>
  <si>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</si>
  <si>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</si>
  <si>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</si>
  <si>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</si>
  <si>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</si>
  <si>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</si>
  <si>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</si>
  <si>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</si>
  <si>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</si>
  <si>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</si>
  <si>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</si>
  <si>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</si>
  <si>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</si>
  <si>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</si>
  <si>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</si>
  <si>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</si>
  <si>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</si>
  <si>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</si>
  <si>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</si>
  <si>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</si>
  <si>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</si>
  <si>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</si>
  <si>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</si>
  <si>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</si>
  <si>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</si>
  <si>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</si>
  <si>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</si>
  <si>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</si>
  <si>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</si>
  <si>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</si>
  <si>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</si>
  <si>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</si>
  <si>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</si>
  <si>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</si>
  <si>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</si>
  <si>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</si>
  <si>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</si>
  <si>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</si>
  <si>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</si>
  <si>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</si>
  <si>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</si>
  <si>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</si>
  <si>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</si>
  <si>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</si>
  <si>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</si>
  <si>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</si>
  <si>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</si>
  <si>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</si>
  <si>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</si>
  <si>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</si>
  <si>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</si>
  <si>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</si>
  <si>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</si>
  <si>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</si>
  <si>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</si>
  <si>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</si>
  <si>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</si>
  <si>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</si>
  <si>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</si>
  <si>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</si>
  <si>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</si>
  <si>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</si>
  <si>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</si>
  <si>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</si>
  <si>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</si>
  <si>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</si>
  <si>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</si>
  <si>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</si>
  <si>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</si>
  <si>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</si>
  <si>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</si>
  <si>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</si>
  <si>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</si>
  <si>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</si>
  <si>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</si>
  <si>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</si>
  <si>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</si>
  <si>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</si>
  <si>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</si>
  <si>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</si>
  <si>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</si>
  <si>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</si>
  <si>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</si>
  <si>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</si>
  <si>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</si>
  <si>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</si>
  <si>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</si>
  <si>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</si>
  <si>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</si>
  <si>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</si>
  <si>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</si>
  <si>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</si>
  <si>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</si>
  <si>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</si>
  <si>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</si>
  <si>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</si>
  <si>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</si>
  <si>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</si>
  <si>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</si>
  <si>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</si>
  <si>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</si>
  <si>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</si>
  <si>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</si>
  <si>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</si>
  <si>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</si>
  <si>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</si>
  <si>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</si>
  <si>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</si>
  <si>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</si>
  <si>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</si>
  <si>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</si>
  <si>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</si>
  <si>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</si>
  <si>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</si>
  <si>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</si>
  <si>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</si>
  <si>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</si>
  <si>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</si>
  <si>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</si>
  <si>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</si>
  <si>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</si>
  <si>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</si>
  <si>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</si>
  <si>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</si>
  <si>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</si>
  <si>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</si>
  <si>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</si>
  <si>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</si>
  <si>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</si>
  <si>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</si>
  <si>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</si>
  <si>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</si>
  <si>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</si>
  <si>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</si>
  <si>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</si>
  <si>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</si>
  <si>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</si>
  <si>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</si>
  <si>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</si>
  <si>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</si>
  <si>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</si>
  <si>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</si>
  <si>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</si>
  <si>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</si>
  <si>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</si>
  <si>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</si>
  <si>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</si>
  <si>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</si>
  <si>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</si>
  <si>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</si>
  <si>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</si>
  <si>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</si>
  <si>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</si>
  <si>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</si>
  <si>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</si>
  <si>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</si>
  <si>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</si>
  <si>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</si>
  <si>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</si>
  <si>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</si>
  <si>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</si>
  <si>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</si>
  <si>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</si>
  <si>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</si>
  <si>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</si>
  <si>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</si>
  <si>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</si>
  <si>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</si>
  <si>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</si>
  <si>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</si>
  <si>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</si>
  <si>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</si>
  <si>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</si>
  <si>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</si>
  <si>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</si>
  <si>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</si>
  <si>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</si>
  <si>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</si>
  <si>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</si>
  <si>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</si>
  <si>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</si>
  <si>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</si>
  <si>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</si>
  <si>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</si>
  <si>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</si>
  <si>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</si>
  <si>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</si>
  <si>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</si>
  <si>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</si>
  <si>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</si>
  <si>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</si>
  <si>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</si>
  <si>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</si>
  <si>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</si>
  <si>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</si>
  <si>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</si>
  <si>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</si>
  <si>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</si>
  <si>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</si>
  <si>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</si>
  <si>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</si>
  <si>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</si>
  <si>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</si>
  <si>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</si>
  <si>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</si>
  <si>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</si>
  <si>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</si>
  <si>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</si>
  <si>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</si>
  <si>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</si>
  <si>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</si>
  <si>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</si>
  <si>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</si>
  <si>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</si>
  <si>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</si>
  <si>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</si>
  <si>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</si>
  <si>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</si>
  <si>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</si>
  <si>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</si>
  <si>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</si>
  <si>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</si>
  <si>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</si>
  <si>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</si>
  <si>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</si>
  <si>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</si>
  <si>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</si>
  <si>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</si>
  <si>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</si>
  <si>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</si>
  <si>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</si>
  <si>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</si>
  <si>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</si>
  <si>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</si>
  <si>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</si>
  <si>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</si>
  <si>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</si>
  <si>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</si>
  <si>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</si>
  <si>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</si>
  <si>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</si>
  <si>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</si>
  <si>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</si>
  <si>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</si>
  <si>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</si>
  <si>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</si>
  <si>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</si>
  <si>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</si>
  <si>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</si>
  <si>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</si>
  <si>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</si>
  <si>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</si>
  <si>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</si>
  <si>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</si>
  <si>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</si>
  <si>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</si>
  <si>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</si>
  <si>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</si>
  <si>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</si>
  <si>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</si>
  <si>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</si>
  <si>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</si>
  <si>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</si>
  <si>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</si>
  <si>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</si>
  <si>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</si>
  <si>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</si>
  <si>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</si>
  <si>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</si>
  <si>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</si>
  <si>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</si>
  <si>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</si>
  <si>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</si>
  <si>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</si>
  <si>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</si>
  <si>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</si>
  <si>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</si>
  <si>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</si>
  <si>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</si>
  <si>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</si>
  <si>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</si>
  <si>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</si>
  <si>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</si>
  <si>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</si>
  <si>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</si>
  <si>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</si>
  <si>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</si>
  <si>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</si>
  <si>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</si>
  <si>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</si>
  <si>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</si>
  <si>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</si>
  <si>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</si>
  <si>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</si>
  <si>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</si>
  <si>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</si>
  <si>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</si>
  <si>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</si>
  <si>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</si>
  <si>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</si>
  <si>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</si>
  <si>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</si>
  <si>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</si>
  <si>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</si>
  <si>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</si>
  <si>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</si>
  <si>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</si>
  <si>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</si>
  <si>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</si>
  <si>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</si>
  <si>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</si>
  <si>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</si>
  <si>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</si>
  <si>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</si>
  <si>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</si>
  <si>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</si>
  <si>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</si>
  <si>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</si>
  <si>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</si>
  <si>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</si>
  <si>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</si>
  <si>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</si>
  <si>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</si>
  <si>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</si>
  <si>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</si>
  <si>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</si>
  <si>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</si>
  <si>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</si>
  <si>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</si>
  <si>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</si>
  <si>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</si>
  <si>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</si>
  <si>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</si>
  <si>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</si>
  <si>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</si>
  <si>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</si>
  <si>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</si>
  <si>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</si>
  <si>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</si>
  <si>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</si>
  <si>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</si>
  <si>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</si>
  <si>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</si>
  <si>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</si>
  <si>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</si>
  <si>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</si>
  <si>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</si>
  <si>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</si>
  <si>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</si>
  <si>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</si>
  <si>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</si>
  <si>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</si>
  <si>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</si>
  <si>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</si>
  <si>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</si>
  <si>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</si>
  <si>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</si>
  <si>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</si>
  <si>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</si>
  <si>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</si>
  <si>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</si>
  <si>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</si>
  <si>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</si>
  <si>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</si>
  <si>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</si>
  <si>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</si>
  <si>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</si>
  <si>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</si>
  <si>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</si>
  <si>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</si>
  <si>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</si>
  <si>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</si>
  <si>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</si>
  <si>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</si>
  <si>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</si>
  <si>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</si>
  <si>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</si>
  <si>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</si>
  <si>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</si>
  <si>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</si>
  <si>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</si>
  <si>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</si>
  <si>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</si>
  <si>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</si>
  <si>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</si>
  <si>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</si>
  <si>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</si>
  <si>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</si>
  <si>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</si>
  <si>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</si>
  <si>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</si>
  <si>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</si>
  <si>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</si>
  <si>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</si>
  <si>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</si>
  <si>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</si>
  <si>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</si>
  <si>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</si>
  <si>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</si>
  <si>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</si>
  <si>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</si>
  <si>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</si>
  <si>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</si>
  <si>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</si>
  <si>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</si>
  <si>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</si>
  <si>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</si>
  <si>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</si>
  <si>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</si>
  <si>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</si>
  <si>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</si>
  <si>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</si>
  <si>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</si>
  <si>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</si>
  <si>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</si>
  <si>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</si>
  <si>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</si>
  <si>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</si>
  <si>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</si>
  <si>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</si>
  <si>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</si>
  <si>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</si>
  <si>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</si>
  <si>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</si>
  <si>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</si>
  <si>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</si>
  <si>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</si>
  <si>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</si>
  <si>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</si>
  <si>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</si>
  <si>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</si>
  <si>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</si>
  <si>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</si>
  <si>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</si>
  <si>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</si>
  <si>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</si>
  <si>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</si>
  <si>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</si>
  <si>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</si>
  <si>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</si>
  <si>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</si>
  <si>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</si>
  <si>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</si>
  <si>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</si>
  <si>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</si>
  <si>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</si>
  <si>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</si>
  <si>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</si>
  <si>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</si>
  <si>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</si>
  <si>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</si>
  <si>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</si>
  <si>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</si>
  <si>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</si>
  <si>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</si>
  <si>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</si>
  <si>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</si>
  <si>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</si>
  <si>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</si>
  <si>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</si>
  <si>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</si>
  <si>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</si>
  <si>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</si>
  <si>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</si>
  <si>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</si>
  <si>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</si>
  <si>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</si>
  <si>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</si>
  <si>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</si>
  <si>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</si>
  <si>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</si>
  <si>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</si>
  <si>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</si>
  <si>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</si>
  <si>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</si>
  <si>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</si>
  <si>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</si>
  <si>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</si>
  <si>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</si>
  <si>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</si>
  <si>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</si>
  <si>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</si>
  <si>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</si>
  <si>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</si>
  <si>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</si>
  <si>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</si>
  <si>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</si>
  <si>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</si>
  <si>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</si>
  <si>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</si>
  <si>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</si>
  <si>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</si>
  <si>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</si>
  <si>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</si>
  <si>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</si>
  <si>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</si>
  <si>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</si>
  <si>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</si>
  <si>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</si>
  <si>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</si>
  <si>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</si>
  <si>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</si>
  <si>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</si>
  <si>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</si>
  <si>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</si>
  <si>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</si>
  <si>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</si>
  <si>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</si>
  <si>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</si>
  <si>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</si>
  <si>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</si>
  <si>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</si>
  <si>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</si>
  <si>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</si>
  <si>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</si>
  <si>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</si>
  <si>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</si>
  <si>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</si>
  <si>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</si>
  <si>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</si>
  <si>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</si>
  <si>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</si>
  <si>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</si>
  <si>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</si>
  <si>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</si>
  <si>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</si>
  <si>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</si>
  <si>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</si>
  <si>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</si>
  <si>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</si>
  <si>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</si>
  <si>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</si>
  <si>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</si>
  <si>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</si>
  <si>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</si>
  <si>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</si>
  <si>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</si>
  <si>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</si>
  <si>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</si>
  <si>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</si>
  <si>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</si>
  <si>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</si>
  <si>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</si>
  <si>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</si>
  <si>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</si>
  <si>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</si>
  <si>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</si>
  <si>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</si>
  <si>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</si>
  <si>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</si>
  <si>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</si>
  <si>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</si>
  <si>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</si>
  <si>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</si>
  <si>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</si>
  <si>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</si>
  <si>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</si>
  <si>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</si>
  <si>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</si>
  <si>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</si>
  <si>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</si>
  <si>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</si>
  <si>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</si>
  <si>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</si>
  <si>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</si>
  <si>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</si>
  <si>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</si>
  <si>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</si>
  <si>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</si>
  <si>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</si>
  <si>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</si>
  <si>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</si>
  <si>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</si>
  <si>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</si>
  <si>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</si>
  <si>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</si>
  <si>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</si>
  <si>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</si>
  <si>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</si>
  <si>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</si>
  <si>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</si>
  <si>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</si>
  <si>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</si>
  <si>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</si>
  <si>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</si>
  <si>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</si>
  <si>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</si>
  <si>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</si>
  <si>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</si>
  <si>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</si>
  <si>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</si>
  <si>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</si>
  <si>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</si>
  <si>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</si>
  <si>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</si>
  <si>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</si>
  <si>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</si>
  <si>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</si>
  <si>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</si>
  <si>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</si>
  <si>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</si>
  <si>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</si>
  <si>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</si>
  <si>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</si>
  <si>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</si>
  <si>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</si>
  <si>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</si>
  <si>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</si>
  <si>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</si>
  <si>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</si>
  <si>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</si>
  <si>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</si>
  <si>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</si>
  <si>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</si>
  <si>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</si>
  <si>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</si>
  <si>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</si>
  <si>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</si>
  <si>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</si>
  <si>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</si>
  <si>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</si>
  <si>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</si>
  <si>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</si>
  <si>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</si>
  <si>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</si>
  <si>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</si>
  <si>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</si>
  <si>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</si>
  <si>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</si>
  <si>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</si>
  <si>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</si>
  <si>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</si>
  <si>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</si>
  <si>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</si>
  <si>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</si>
  <si>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</si>
  <si>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</si>
  <si>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</si>
  <si>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</si>
  <si>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</si>
  <si>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</si>
  <si>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</si>
  <si>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</si>
  <si>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</si>
  <si>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</si>
  <si>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</si>
  <si>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</si>
  <si>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</si>
  <si>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</si>
  <si>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</si>
  <si>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</si>
  <si>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</si>
  <si>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</si>
  <si>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</si>
  <si>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</si>
  <si>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</si>
  <si>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</si>
  <si>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</si>
  <si>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</si>
  <si>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</si>
  <si>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</si>
  <si>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</si>
  <si>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</si>
  <si>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</si>
  <si>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</si>
  <si>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</si>
  <si>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</si>
  <si>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</si>
  <si>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</si>
  <si>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</si>
  <si>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</si>
  <si>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</si>
  <si>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</si>
  <si>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</si>
  <si>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</si>
  <si>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</si>
  <si>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</si>
  <si>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</si>
  <si>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</si>
  <si>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</si>
  <si>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</si>
  <si>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</si>
  <si>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</si>
  <si>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</si>
  <si>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</si>
  <si>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</si>
  <si>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</si>
  <si>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</si>
  <si>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</si>
  <si>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</si>
  <si>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</si>
  <si>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</si>
  <si>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</si>
  <si>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</si>
  <si>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</si>
  <si>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</si>
  <si>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</si>
  <si>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</si>
  <si>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</si>
  <si>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</si>
  <si>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</si>
  <si>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</si>
  <si>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</si>
  <si>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</si>
  <si>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</si>
  <si>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</si>
  <si>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</si>
  <si>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</si>
  <si>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</si>
  <si>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</si>
  <si>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</si>
  <si>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</si>
  <si>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</si>
  <si>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</si>
  <si>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</si>
  <si>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</si>
  <si>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</si>
  <si>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</si>
  <si>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</si>
  <si>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</si>
  <si>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</si>
  <si>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</si>
  <si>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</si>
  <si>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</si>
  <si>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</si>
  <si>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</si>
  <si>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</si>
  <si>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</si>
  <si>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</si>
  <si>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</si>
  <si>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</si>
  <si>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</si>
  <si>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</si>
  <si>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</si>
  <si>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</si>
  <si>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</si>
  <si>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</si>
  <si>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</si>
  <si>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</si>
  <si>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</si>
  <si>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</si>
  <si>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</si>
  <si>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</si>
  <si>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</si>
  <si>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</si>
  <si>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</si>
  <si>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</si>
  <si>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</si>
  <si>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</si>
  <si>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</si>
  <si>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</si>
  <si>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</si>
  <si>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</si>
  <si>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</si>
  <si>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</si>
  <si>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</si>
  <si>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</si>
  <si>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</si>
  <si>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</si>
  <si>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</si>
  <si>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</si>
  <si>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</si>
  <si>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</si>
  <si>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</si>
  <si>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</si>
  <si>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</si>
  <si>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</si>
  <si>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</si>
  <si>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</si>
  <si>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</si>
  <si>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</si>
  <si>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</si>
  <si>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</si>
  <si>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</si>
  <si>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</si>
  <si>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</si>
  <si>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</si>
  <si>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</si>
  <si>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</si>
  <si>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</si>
  <si>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</si>
  <si>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</si>
  <si>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</si>
  <si>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</si>
  <si>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</si>
  <si>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</si>
  <si>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</si>
  <si>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</si>
  <si>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</si>
  <si>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</si>
  <si>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</si>
  <si>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</si>
  <si>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</si>
  <si>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</si>
  <si>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</si>
  <si>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</si>
  <si>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</si>
  <si>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</si>
  <si>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</si>
  <si>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</si>
  <si>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</si>
  <si>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</si>
  <si>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</si>
  <si>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</si>
  <si>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</si>
  <si>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</si>
  <si>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</si>
  <si>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</si>
  <si>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</si>
  <si>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</si>
  <si>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</si>
  <si>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</si>
  <si>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</si>
  <si>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</si>
  <si>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</si>
  <si>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</si>
  <si>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</si>
  <si>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</si>
  <si>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</si>
  <si>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</si>
  <si>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</si>
  <si>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</si>
  <si>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</si>
  <si>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</si>
  <si>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</si>
  <si>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</si>
  <si>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</si>
  <si>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</si>
  <si>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</si>
  <si>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</si>
  <si>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</si>
  <si>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</si>
  <si>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</si>
  <si>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</si>
  <si>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</si>
  <si>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</si>
  <si>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</si>
  <si>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</si>
  <si>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</si>
  <si>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</si>
  <si>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</si>
  <si>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</si>
  <si>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</si>
  <si>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</si>
  <si>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</si>
  <si>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</si>
  <si>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</si>
  <si>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</si>
  <si>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</si>
  <si>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</si>
  <si>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</si>
  <si>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</si>
  <si>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</si>
  <si>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</si>
  <si>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</si>
  <si>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</si>
  <si>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</si>
  <si>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</si>
  <si>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</si>
  <si>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</si>
  <si>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</si>
  <si>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</si>
  <si>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</si>
  <si>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</si>
  <si>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</si>
  <si>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</si>
  <si>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</si>
  <si>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</si>
  <si>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</si>
  <si>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</si>
  <si>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</si>
  <si>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</si>
  <si>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</si>
  <si>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</si>
  <si>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</si>
  <si>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</si>
  <si>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</si>
  <si>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</si>
  <si>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</si>
  <si>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</si>
  <si>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</si>
  <si>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</si>
  <si>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</si>
  <si>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</si>
  <si>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</si>
  <si>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</si>
  <si>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</si>
  <si>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</si>
  <si>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</si>
  <si>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</si>
  <si>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</si>
  <si>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</si>
  <si>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</si>
  <si>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</si>
  <si>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</si>
  <si>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</si>
  <si>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</si>
  <si>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</si>
  <si>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</si>
  <si>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</si>
  <si>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</si>
  <si>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</si>
  <si>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</si>
  <si>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</si>
  <si>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</si>
  <si>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</si>
  <si>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</si>
  <si>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</si>
  <si>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</si>
  <si>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</si>
  <si>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</si>
  <si>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</si>
  <si>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</si>
  <si>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</si>
  <si>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</si>
  <si>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</si>
  <si>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</si>
  <si>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</si>
  <si>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</si>
  <si>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</si>
  <si>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</si>
  <si>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</si>
  <si>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</si>
  <si>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</si>
  <si>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</si>
  <si>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</si>
  <si>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</si>
  <si>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</si>
  <si>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</si>
  <si>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</si>
  <si>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</si>
  <si>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</si>
  <si>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</si>
  <si>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</si>
  <si>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</si>
  <si>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</si>
  <si>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</si>
  <si>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</si>
  <si>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</si>
  <si>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</si>
  <si>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</si>
  <si>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</si>
  <si>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</si>
  <si>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</si>
  <si>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</si>
  <si>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</si>
  <si>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</si>
  <si>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</si>
  <si>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</si>
  <si>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</si>
  <si>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</si>
  <si>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</si>
  <si>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</si>
  <si>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</si>
  <si>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</si>
  <si>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</si>
  <si>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</si>
  <si>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</si>
  <si>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</si>
  <si>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</si>
  <si>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</si>
  <si>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</si>
  <si>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</si>
  <si>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</si>
  <si>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</si>
  <si>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</si>
  <si>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</si>
  <si>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</si>
  <si>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</si>
  <si>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</si>
  <si>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</si>
  <si>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</si>
  <si>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</si>
  <si>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</si>
  <si>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</si>
  <si>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</si>
  <si>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</si>
  <si>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</si>
  <si>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</si>
  <si>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</si>
  <si>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</si>
  <si>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</si>
  <si>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</si>
  <si>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</si>
  <si>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</si>
  <si>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</si>
  <si>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</si>
  <si>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</si>
  <si>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</si>
  <si>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</si>
  <si>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</si>
  <si>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</si>
  <si>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</si>
  <si>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</si>
  <si>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</si>
  <si>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</si>
  <si>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</si>
  <si>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</si>
  <si>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</si>
  <si>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</si>
  <si>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</si>
  <si>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</si>
  <si>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</si>
  <si>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</si>
  <si>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</si>
  <si>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</si>
  <si>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</si>
  <si>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</si>
  <si>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</si>
  <si>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</si>
  <si>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</si>
  <si>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</si>
  <si>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</si>
  <si>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</si>
  <si>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</si>
  <si>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</si>
  <si>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</si>
  <si>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</si>
  <si>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</si>
  <si>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</si>
  <si>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</si>
  <si>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</si>
  <si>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</si>
  <si>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</si>
  <si>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</si>
  <si>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</si>
  <si>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</si>
  <si>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</si>
  <si>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</si>
  <si>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</si>
  <si>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</si>
  <si>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</si>
  <si>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</si>
  <si>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</si>
  <si>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</si>
  <si>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</si>
  <si>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</si>
  <si>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</si>
  <si>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</si>
  <si>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</si>
  <si>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</si>
  <si>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</si>
  <si>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</si>
  <si>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</si>
  <si>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</si>
  <si>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</si>
  <si>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</si>
  <si>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</si>
  <si>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</si>
  <si>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</si>
  <si>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</si>
  <si>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</si>
  <si>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</si>
  <si>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</si>
  <si>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</si>
  <si>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</si>
  <si>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</si>
  <si>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</si>
  <si>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</si>
  <si>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</si>
  <si>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</si>
  <si>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</si>
  <si>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</si>
  <si>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</si>
  <si>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</si>
  <si>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</si>
  <si>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</si>
  <si>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</si>
  <si>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</si>
  <si>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</si>
  <si>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</si>
  <si>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</si>
  <si>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</si>
  <si>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</si>
  <si>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</si>
  <si>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</si>
  <si>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</si>
  <si>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</si>
  <si>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</si>
  <si>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</si>
  <si>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</si>
  <si>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</si>
  <si>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</si>
  <si>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</si>
  <si>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</si>
  <si>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</si>
  <si>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</si>
  <si>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</si>
  <si>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</si>
  <si>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</si>
  <si>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</si>
  <si>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</si>
  <si>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</si>
  <si>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</si>
  <si>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</si>
  <si>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</si>
  <si>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</si>
  <si>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</si>
  <si>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</si>
  <si>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</si>
  <si>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</si>
  <si>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</si>
  <si>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</si>
  <si>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</si>
  <si>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</si>
  <si>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</si>
  <si>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</si>
  <si>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</si>
  <si>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</si>
  <si>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</si>
  <si>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</si>
  <si>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</si>
  <si>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</si>
  <si>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</si>
  <si>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</si>
  <si>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</si>
  <si>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</si>
  <si>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</si>
  <si>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</si>
  <si>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</si>
  <si>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</si>
  <si>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</si>
  <si>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</si>
  <si>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</si>
  <si>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</si>
  <si>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</si>
  <si>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</si>
  <si>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</si>
  <si>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</si>
  <si>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</si>
  <si>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</si>
  <si>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</si>
  <si>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</si>
  <si>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</si>
  <si>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</si>
  <si>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</si>
  <si>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</si>
  <si>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</si>
  <si>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</si>
  <si>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</si>
  <si>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</si>
  <si>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</si>
  <si>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</si>
  <si>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</si>
  <si>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</si>
  <si>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</si>
  <si>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</si>
  <si>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</si>
  <si>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</si>
  <si>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</si>
  <si>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</si>
  <si>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</si>
  <si>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</si>
  <si>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</si>
  <si>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</si>
  <si>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</si>
  <si>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</si>
  <si>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</si>
  <si>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</si>
  <si>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</si>
  <si>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</si>
  <si>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</si>
  <si>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</si>
  <si>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</si>
  <si>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</si>
  <si>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</si>
  <si>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</si>
  <si>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</si>
  <si>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</si>
  <si>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</si>
  <si>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</si>
  <si>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</si>
  <si>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</si>
  <si>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</si>
  <si>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</si>
  <si>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</si>
  <si>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</si>
  <si>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</si>
  <si>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</si>
  <si>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</si>
  <si>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</si>
  <si>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</si>
  <si>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</si>
  <si>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</si>
  <si>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</si>
  <si>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</si>
  <si>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</si>
  <si>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</si>
  <si>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</si>
  <si>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</si>
  <si>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</si>
  <si>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</si>
  <si>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</si>
  <si>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</si>
  <si>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</si>
  <si>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</si>
  <si>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</si>
  <si>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</si>
  <si>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</si>
  <si>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</si>
  <si>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</si>
  <si>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</si>
  <si>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</si>
  <si>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</si>
  <si>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</si>
  <si>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</si>
  <si>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</si>
  <si>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</si>
  <si>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</si>
  <si>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</si>
  <si>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</si>
  <si>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</si>
  <si>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</si>
  <si>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</si>
  <si>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</si>
  <si>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</si>
  <si>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</si>
  <si>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</si>
  <si>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</si>
  <si>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</si>
  <si>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</si>
  <si>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</si>
  <si>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</si>
  <si>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</si>
  <si>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</si>
  <si>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</si>
  <si>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</si>
  <si>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</si>
  <si>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</si>
  <si>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</si>
  <si>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</si>
  <si>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</si>
  <si>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</si>
  <si>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</si>
  <si>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</si>
  <si>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</si>
  <si>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</si>
  <si>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</si>
  <si>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</si>
  <si>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</si>
  <si>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</si>
  <si>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</si>
  <si>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</si>
  <si>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</si>
  <si>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</si>
  <si>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</si>
  <si>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</si>
  <si>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</si>
  <si>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</si>
  <si>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</si>
  <si>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</si>
  <si>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</si>
  <si>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</si>
  <si>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</si>
  <si>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</si>
  <si>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</si>
  <si>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</si>
  <si>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</si>
  <si>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</si>
  <si>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</si>
  <si>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</si>
  <si>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</si>
  <si>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</si>
  <si>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</si>
  <si>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</si>
  <si>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</si>
  <si>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</si>
  <si>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</si>
  <si>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</si>
  <si>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</si>
  <si>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</si>
  <si>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</si>
  <si>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</si>
  <si>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</si>
  <si>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</si>
  <si>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</si>
  <si>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</si>
  <si>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</si>
  <si>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</si>
  <si>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</si>
  <si>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</si>
  <si>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</si>
  <si>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</si>
  <si>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</si>
  <si>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</si>
  <si>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</si>
  <si>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</si>
  <si>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</si>
  <si>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</si>
  <si>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</si>
  <si>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</si>
  <si>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</si>
  <si>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</si>
  <si>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</si>
  <si>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</si>
  <si>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</si>
  <si>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</si>
  <si>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</si>
  <si>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</si>
  <si>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</si>
  <si>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</si>
  <si>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</si>
  <si>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</si>
  <si>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</si>
  <si>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</si>
  <si>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</si>
  <si>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</si>
  <si>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</si>
  <si>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</si>
  <si>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</si>
  <si>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</si>
  <si>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</si>
  <si>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</si>
  <si>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</si>
  <si>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</si>
  <si>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</si>
  <si>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</si>
  <si>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</si>
  <si>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</si>
  <si>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</si>
  <si>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</si>
  <si>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</si>
  <si>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</si>
  <si>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</si>
  <si>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</si>
  <si>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</si>
  <si>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</si>
  <si>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</si>
  <si>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</si>
  <si>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</si>
  <si>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</si>
  <si>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</si>
  <si>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</si>
  <si>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</si>
  <si>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</si>
  <si>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</si>
  <si>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</si>
  <si>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</si>
  <si>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</si>
  <si>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</si>
  <si>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</si>
  <si>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</si>
  <si>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</si>
  <si>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</si>
  <si>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</si>
  <si>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</si>
  <si>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</si>
  <si>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</si>
  <si>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</si>
  <si>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</si>
  <si>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</si>
  <si>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</si>
  <si>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</si>
  <si>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</si>
  <si>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</si>
  <si>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</si>
  <si>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</si>
  <si>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</si>
  <si>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</si>
  <si>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</si>
  <si>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</si>
  <si>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</si>
  <si>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</si>
  <si>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</si>
  <si>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</si>
  <si>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</si>
  <si>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</si>
  <si>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</si>
  <si>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</si>
  <si>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</si>
  <si>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</si>
  <si>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</si>
  <si>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</si>
  <si>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</si>
  <si>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</si>
  <si>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</si>
  <si>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</si>
  <si>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</si>
  <si>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</si>
  <si>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</si>
  <si>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</si>
  <si>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</si>
  <si>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</si>
  <si>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</si>
  <si>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</si>
  <si>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</si>
  <si>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</si>
  <si>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</si>
  <si>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</si>
  <si>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</si>
  <si>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</si>
  <si>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</si>
  <si>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</si>
  <si>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</si>
  <si>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</si>
  <si>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</si>
  <si>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</si>
  <si>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</si>
  <si>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</si>
  <si>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</si>
  <si>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</si>
  <si>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</si>
  <si>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</si>
  <si>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</si>
  <si>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</si>
  <si>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</si>
  <si>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</si>
  <si>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</si>
  <si>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</si>
  <si>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</si>
  <si>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</si>
  <si>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</si>
  <si>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</si>
  <si>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</si>
  <si>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</si>
  <si>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</si>
  <si>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</si>
  <si>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</si>
  <si>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</si>
  <si>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</si>
  <si>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</si>
  <si>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</si>
  <si>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</si>
  <si>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</si>
  <si>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</si>
  <si>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</si>
  <si>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</si>
  <si>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</si>
  <si>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</si>
  <si>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</si>
  <si>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</si>
  <si>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</si>
  <si>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</si>
  <si>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</si>
  <si>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</si>
  <si>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</si>
  <si>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</si>
  <si>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</si>
  <si>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</si>
  <si>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</si>
  <si>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</si>
  <si>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</si>
  <si>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</si>
  <si>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</si>
  <si>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</si>
  <si>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</si>
  <si>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</si>
  <si>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</si>
  <si>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</si>
  <si>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</si>
  <si>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</si>
  <si>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</si>
  <si>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</si>
  <si>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</si>
  <si>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</si>
  <si>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</si>
  <si>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</si>
  <si>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</si>
  <si>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</si>
  <si>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</si>
  <si>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</si>
  <si>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</si>
  <si>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</si>
  <si>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</si>
  <si>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</si>
  <si>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</si>
  <si>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</si>
  <si>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</si>
  <si>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</si>
  <si>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</si>
  <si>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</si>
  <si>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</si>
  <si>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</si>
  <si>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</si>
  <si>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</si>
  <si>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</si>
  <si>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</si>
  <si>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</si>
  <si>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</si>
  <si>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</si>
  <si>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</si>
  <si>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</si>
  <si>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</si>
  <si>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</si>
  <si>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</si>
  <si>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</si>
  <si>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</si>
  <si>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</si>
  <si>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</si>
  <si>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</si>
  <si>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</si>
  <si>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</si>
  <si>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</si>
  <si>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</si>
  <si>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</si>
  <si>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</si>
  <si>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</si>
  <si>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</si>
  <si>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</si>
  <si>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</si>
  <si>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</si>
  <si>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</si>
  <si>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</si>
  <si>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</si>
  <si>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</si>
  <si>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</si>
  <si>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</si>
  <si>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</si>
  <si>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</si>
  <si>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</si>
  <si>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</si>
  <si>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</si>
  <si>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</si>
  <si>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</si>
  <si>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</si>
  <si>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</si>
  <si>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</si>
  <si>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</si>
  <si>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</si>
  <si>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</si>
  <si>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</si>
  <si>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</si>
  <si>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</si>
  <si>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</si>
  <si>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</si>
  <si>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</si>
  <si>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</si>
  <si>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</si>
  <si>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</si>
  <si>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</si>
  <si>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</si>
  <si>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</si>
  <si>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</si>
  <si>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</si>
  <si>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</si>
  <si>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</si>
  <si>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</si>
  <si>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</si>
  <si>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</si>
  <si>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</si>
  <si>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</si>
  <si>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</si>
  <si>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</si>
  <si>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</si>
  <si>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</si>
  <si>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</si>
  <si>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</si>
  <si>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</si>
  <si>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</si>
  <si>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</si>
  <si>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</si>
  <si>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</si>
  <si>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</si>
  <si>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</si>
  <si>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</si>
  <si>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</si>
  <si>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</si>
  <si>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</si>
  <si>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</si>
  <si>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</si>
  <si>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</si>
  <si>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</si>
  <si>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</si>
  <si>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</si>
  <si>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</si>
  <si>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</si>
  <si>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</si>
  <si>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</si>
  <si>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</si>
  <si>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</si>
  <si>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</si>
  <si>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</si>
  <si>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</si>
  <si>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</si>
  <si>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</si>
  <si>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</si>
  <si>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</si>
  <si>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</si>
  <si>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</si>
  <si>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</si>
  <si>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</si>
  <si>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</si>
  <si>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</si>
  <si>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</si>
  <si>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</si>
  <si>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</si>
  <si>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</si>
  <si>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</si>
  <si>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</si>
  <si>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</si>
  <si>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</si>
  <si>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</si>
  <si>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</si>
  <si>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</si>
  <si>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</si>
  <si>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</si>
  <si>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</si>
  <si>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</si>
  <si>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</si>
  <si>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</si>
  <si>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</si>
  <si>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</si>
  <si>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</si>
  <si>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</si>
  <si>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</si>
  <si>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</si>
  <si>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</si>
  <si>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</si>
  <si>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</si>
  <si>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</si>
  <si>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</si>
  <si>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</si>
  <si>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</si>
  <si>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</si>
  <si>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</si>
  <si>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</si>
  <si>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</si>
  <si>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</si>
  <si>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</si>
  <si>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</si>
  <si>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</si>
  <si>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</si>
  <si>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</si>
  <si>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</si>
  <si>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</si>
  <si>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</si>
  <si>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</si>
  <si>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</si>
  <si>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</si>
  <si>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</si>
  <si>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</si>
  <si>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</si>
  <si>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</si>
  <si>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</si>
  <si>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</si>
  <si>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</si>
  <si>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</si>
  <si>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</si>
  <si>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</si>
  <si>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</si>
  <si>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</si>
  <si>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</si>
  <si>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</si>
  <si>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</si>
  <si>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</si>
  <si>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</si>
  <si>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</si>
  <si>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</si>
  <si>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</si>
  <si>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</si>
  <si>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</si>
  <si>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</si>
  <si>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</si>
  <si>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</si>
  <si>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</si>
  <si>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</si>
  <si>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</si>
  <si>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</si>
  <si>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</si>
  <si>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</si>
  <si>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</si>
  <si>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</si>
  <si>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</si>
  <si>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</si>
  <si>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</si>
  <si>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</si>
  <si>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</si>
  <si>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</si>
  <si>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</si>
  <si>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</si>
  <si>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</si>
  <si>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</si>
  <si>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</si>
  <si>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</si>
  <si>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</si>
  <si>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</si>
  <si>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</si>
  <si>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</si>
  <si>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</si>
  <si>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</si>
  <si>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</si>
  <si>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</si>
  <si>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</si>
  <si>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</si>
  <si>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</si>
  <si>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</si>
  <si>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</si>
  <si>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</si>
  <si>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</si>
  <si>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</si>
  <si>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</si>
  <si>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</si>
  <si>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</si>
  <si>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</si>
  <si>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</si>
  <si>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</si>
  <si>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</si>
  <si>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</si>
  <si>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</si>
  <si>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</si>
  <si>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</si>
  <si>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</si>
  <si>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</si>
  <si>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</si>
  <si>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</si>
  <si>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</si>
  <si>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</si>
  <si>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</si>
  <si>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</si>
  <si>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</si>
  <si>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</si>
  <si>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</si>
  <si>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</si>
  <si>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</si>
  <si>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</si>
  <si>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</si>
  <si>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</si>
  <si>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</si>
  <si>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</si>
  <si>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</si>
  <si>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</si>
  <si>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</si>
  <si>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</si>
  <si>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</si>
  <si>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</si>
  <si>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</si>
  <si>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</si>
  <si>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</si>
  <si>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</si>
  <si>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</si>
  <si>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</si>
  <si>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</si>
  <si>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</si>
  <si>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</si>
  <si>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</si>
  <si>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</si>
  <si>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</si>
  <si>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</si>
  <si>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</si>
  <si>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</si>
  <si>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</si>
  <si>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</si>
  <si>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</si>
  <si>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</si>
  <si>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</si>
  <si>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</si>
  <si>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</si>
  <si>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</si>
  <si>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</si>
  <si>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</si>
  <si>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</si>
  <si>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</si>
  <si>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</si>
  <si>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</si>
  <si>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</si>
  <si>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</si>
  <si>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</si>
  <si>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</si>
  <si>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</si>
  <si>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</si>
  <si>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</si>
  <si>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</si>
  <si>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</si>
  <si>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</si>
  <si>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</si>
  <si>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</si>
  <si>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</si>
  <si>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</si>
  <si>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</si>
  <si>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</si>
  <si>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</si>
  <si>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</si>
  <si>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</si>
  <si>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</si>
  <si>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</si>
  <si>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</si>
  <si>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</si>
  <si>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</si>
  <si>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</si>
  <si>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</si>
  <si>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</si>
  <si>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</si>
  <si>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</si>
  <si>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</si>
  <si>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</si>
  <si>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</si>
  <si>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</si>
  <si>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</si>
  <si>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</si>
  <si>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</si>
  <si>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</si>
  <si>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</si>
  <si>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</si>
  <si>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</si>
  <si>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</si>
  <si>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</si>
  <si>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</si>
  <si>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</si>
  <si>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</si>
  <si>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</si>
  <si>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</si>
  <si>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</si>
  <si>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</si>
  <si>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</si>
  <si>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</si>
  <si>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</si>
  <si>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</si>
  <si>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</si>
  <si>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</si>
  <si>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</si>
  <si>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</si>
  <si>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</si>
  <si>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</si>
  <si>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</si>
  <si>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</si>
  <si>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</si>
  <si>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</si>
  <si>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</si>
  <si>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</si>
  <si>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</si>
  <si>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</si>
  <si>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</si>
  <si>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</si>
  <si>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</si>
  <si>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</si>
  <si>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</si>
  <si>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</si>
  <si>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</si>
  <si>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</si>
  <si>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</si>
  <si>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</si>
  <si>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</si>
  <si>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</si>
  <si>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</si>
  <si>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</si>
  <si>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</si>
  <si>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</si>
  <si>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</si>
  <si>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</si>
  <si>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</si>
  <si>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</si>
  <si>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</si>
  <si>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</si>
  <si>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</si>
  <si>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</si>
  <si>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</si>
  <si>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</si>
  <si>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</si>
  <si>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</si>
  <si>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</si>
  <si>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</si>
  <si>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</si>
  <si>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</si>
  <si>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</si>
  <si>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</si>
  <si>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</si>
  <si>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</si>
  <si>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</si>
  <si>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</si>
  <si>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</si>
  <si>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</si>
  <si>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</si>
  <si>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</si>
  <si>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</si>
  <si>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</si>
  <si>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</si>
  <si>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</si>
  <si>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</si>
  <si>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</si>
  <si>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</si>
  <si>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</si>
  <si>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</si>
  <si>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</si>
  <si>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</si>
  <si>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</si>
  <si>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</si>
  <si>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</si>
  <si>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</si>
  <si>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</si>
  <si>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</si>
  <si>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</si>
  <si>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</si>
  <si>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</si>
  <si>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</si>
  <si>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</si>
  <si>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</si>
  <si>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</si>
  <si>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</si>
  <si>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</si>
  <si>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</si>
  <si>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</si>
  <si>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</si>
  <si>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</si>
  <si>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</si>
  <si>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</si>
  <si>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</si>
  <si>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</si>
  <si>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</si>
  <si>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</si>
  <si>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</si>
  <si>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</si>
  <si>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</si>
  <si>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</si>
  <si>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</si>
  <si>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</si>
  <si>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</si>
  <si>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</si>
  <si>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</si>
  <si>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</si>
  <si>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</si>
  <si>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</si>
  <si>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</si>
  <si>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</si>
  <si>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</si>
  <si>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</si>
  <si>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</si>
  <si>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</si>
  <si>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</si>
  <si>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</si>
  <si>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</si>
  <si>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</si>
  <si>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</si>
  <si>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</si>
  <si>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</si>
  <si>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</si>
  <si>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</si>
  <si>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</si>
  <si>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</si>
  <si>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</si>
  <si>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</si>
  <si>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</si>
  <si>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</si>
  <si>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</si>
  <si>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</si>
  <si>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</si>
  <si>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</si>
  <si>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</si>
  <si>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</si>
  <si>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</si>
  <si>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</si>
  <si>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</si>
  <si>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</si>
  <si>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</si>
  <si>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</si>
  <si>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</si>
  <si>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</si>
  <si>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</si>
  <si>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</si>
  <si>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</si>
  <si>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</si>
  <si>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</si>
  <si>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</si>
  <si>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</si>
  <si>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</si>
  <si>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</si>
  <si>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</si>
  <si>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</si>
  <si>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</si>
  <si>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</si>
  <si>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</si>
  <si>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</si>
  <si>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</si>
  <si>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</si>
  <si>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</si>
  <si>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</si>
  <si>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</si>
  <si>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</si>
  <si>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</si>
  <si>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</si>
  <si>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</si>
  <si>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</si>
  <si>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</si>
  <si>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</si>
  <si>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</si>
  <si>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</si>
  <si>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</si>
  <si>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</si>
  <si>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</si>
  <si>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</si>
  <si>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</si>
  <si>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</si>
  <si>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</si>
  <si>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</si>
  <si>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</si>
  <si>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</si>
  <si>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</si>
  <si>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</si>
  <si>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</si>
  <si>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</si>
  <si>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</si>
  <si>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</si>
  <si>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</si>
  <si>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</si>
  <si>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</si>
  <si>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</si>
  <si>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</si>
  <si>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</si>
  <si>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</si>
  <si>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</si>
  <si>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</si>
  <si>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</si>
  <si>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</si>
  <si>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</si>
  <si>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</si>
  <si>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</si>
  <si>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</si>
  <si>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</si>
  <si>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</si>
  <si>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</si>
  <si>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</si>
  <si>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</si>
  <si>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</si>
  <si>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</si>
  <si>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</si>
  <si>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</si>
  <si>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</si>
  <si>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</si>
  <si>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</si>
  <si>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</si>
  <si>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</si>
  <si>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</si>
  <si>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</si>
  <si>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</si>
  <si>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</si>
  <si>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</si>
  <si>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</si>
  <si>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</si>
  <si>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</si>
  <si>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</si>
  <si>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</si>
  <si>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</si>
  <si>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</si>
  <si>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</si>
  <si>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</si>
  <si>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</si>
  <si>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</si>
  <si>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</si>
  <si>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</si>
  <si>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</si>
  <si>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</si>
  <si>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</si>
  <si>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</si>
  <si>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</si>
  <si>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</si>
  <si>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</si>
  <si>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</si>
  <si>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</si>
  <si>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</si>
  <si>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</si>
  <si>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</si>
  <si>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</si>
  <si>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</si>
  <si>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</si>
  <si>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</si>
  <si>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</si>
  <si>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</si>
  <si>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</si>
  <si>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</si>
  <si>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</si>
  <si>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</si>
  <si>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</si>
  <si>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</si>
  <si>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</si>
  <si>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</si>
  <si>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</si>
  <si>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</si>
  <si>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</si>
  <si>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</si>
  <si>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</si>
  <si>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</si>
  <si>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</si>
  <si>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</si>
  <si>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</si>
  <si>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</si>
  <si>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</si>
  <si>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</si>
  <si>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</si>
  <si>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</si>
  <si>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</si>
  <si>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</si>
  <si>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</si>
  <si>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</si>
  <si>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</si>
  <si>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</si>
  <si>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</si>
  <si>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</si>
  <si>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</si>
  <si>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</si>
  <si>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</si>
  <si>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</si>
  <si>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</si>
  <si>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</si>
  <si>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</si>
  <si>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</si>
  <si>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</si>
  <si>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</si>
  <si>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</si>
  <si>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</si>
  <si>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</si>
  <si>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</si>
  <si>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</si>
  <si>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</si>
  <si>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</si>
  <si>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</si>
  <si>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</si>
  <si>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</si>
  <si>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</si>
  <si>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</si>
  <si>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</si>
  <si>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</si>
  <si>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</si>
  <si>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</si>
  <si>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</si>
  <si>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</si>
  <si>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</si>
  <si>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</si>
  <si>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</si>
  <si>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</si>
  <si>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</si>
  <si>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</si>
  <si>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</si>
  <si>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</si>
  <si>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</si>
  <si>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</si>
  <si>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</si>
  <si>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</si>
  <si>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</si>
  <si>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</si>
  <si>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</si>
  <si>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</si>
  <si>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</si>
  <si>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</si>
  <si>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</si>
  <si>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</si>
  <si>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</si>
  <si>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</si>
  <si>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</si>
  <si>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</si>
  <si>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</si>
  <si>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</si>
  <si>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</si>
  <si>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</si>
  <si>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</si>
  <si>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</si>
  <si>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</si>
  <si>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</si>
  <si>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</si>
  <si>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</si>
  <si>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</si>
  <si>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</si>
  <si>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</si>
  <si>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</si>
  <si>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</si>
  <si>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</si>
  <si>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</si>
  <si>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</si>
  <si>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</si>
  <si>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</si>
  <si>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</si>
  <si>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</si>
  <si>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</si>
  <si>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</si>
  <si>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</si>
  <si>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</si>
  <si>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</si>
  <si>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</si>
  <si>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</si>
  <si>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</si>
  <si>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</si>
  <si>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</si>
  <si>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</si>
  <si>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</si>
  <si>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</si>
  <si>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</si>
  <si>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</si>
  <si>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</si>
  <si>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</si>
  <si>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</si>
  <si>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</si>
  <si>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</si>
  <si>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</si>
  <si>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</si>
  <si>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</si>
  <si>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</si>
  <si>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</si>
  <si>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</si>
  <si>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</si>
  <si>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</si>
  <si>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</si>
  <si>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</si>
  <si>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</si>
  <si>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</si>
  <si>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</si>
  <si>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</si>
  <si>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</si>
  <si>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</si>
  <si>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</si>
  <si>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</si>
  <si>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</si>
  <si>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</si>
  <si>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</si>
  <si>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</si>
  <si>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</si>
  <si>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</si>
  <si>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</si>
  <si>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</si>
  <si>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</si>
  <si>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</si>
  <si>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</si>
  <si>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</si>
  <si>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</si>
  <si>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</si>
  <si>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</si>
  <si>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</si>
  <si>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</si>
  <si>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</si>
  <si>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</si>
  <si>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</si>
  <si>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</si>
  <si>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</si>
  <si>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</si>
  <si>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</si>
  <si>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</si>
  <si>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</si>
  <si>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</si>
  <si>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</si>
  <si>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</si>
  <si>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</si>
  <si>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</si>
  <si>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</si>
  <si>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</si>
  <si>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</si>
  <si>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</si>
  <si>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</si>
  <si>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</si>
  <si>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</si>
  <si>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</si>
  <si>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</si>
  <si>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</si>
  <si>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</si>
  <si>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</si>
  <si>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</si>
  <si>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</si>
  <si>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</si>
  <si>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</si>
  <si>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</si>
  <si>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</si>
  <si>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</si>
  <si>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</si>
  <si>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</si>
  <si>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</si>
  <si>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</si>
  <si>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</si>
  <si>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</si>
  <si>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</si>
  <si>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</si>
  <si>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</si>
  <si>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</si>
  <si>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</si>
  <si>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</si>
  <si>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</si>
  <si>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</si>
  <si>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</si>
  <si>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</si>
  <si>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</si>
  <si>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</si>
  <si>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</si>
  <si>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</si>
  <si>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</si>
  <si>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</si>
  <si>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</si>
  <si>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</si>
  <si>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</si>
  <si>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</si>
  <si>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</si>
  <si>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</si>
  <si>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</si>
  <si>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</si>
  <si>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</si>
  <si>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</si>
  <si>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</si>
  <si>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</si>
  <si>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</si>
  <si>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</si>
  <si>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</si>
  <si>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</si>
  <si>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</si>
  <si>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</si>
  <si>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</si>
  <si>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</si>
  <si>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</si>
  <si>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</si>
  <si>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</si>
  <si>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</si>
  <si>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</si>
  <si>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</si>
  <si>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</si>
  <si>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</si>
  <si>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</si>
  <si>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</si>
  <si>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</si>
  <si>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</si>
  <si>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</si>
  <si>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</si>
  <si>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</si>
  <si>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</si>
  <si>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</si>
  <si>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</si>
  <si>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</si>
  <si>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</si>
  <si>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</si>
  <si>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</si>
  <si>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</si>
  <si>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</si>
  <si>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</si>
  <si>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</si>
  <si>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</si>
  <si>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</si>
  <si>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</si>
  <si>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</si>
  <si>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</si>
  <si>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</si>
  <si>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</si>
  <si>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</si>
  <si>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</si>
  <si>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</si>
  <si>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</si>
  <si>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</si>
  <si>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</si>
  <si>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</si>
  <si>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</si>
  <si>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</si>
  <si>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</si>
  <si>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</si>
  <si>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</si>
  <si>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</si>
  <si>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</si>
  <si>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</si>
  <si>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</si>
  <si>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</si>
  <si>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</si>
  <si>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</si>
  <si>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</si>
  <si>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</si>
  <si>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</si>
  <si>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</si>
  <si>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</si>
  <si>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</si>
  <si>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</si>
  <si>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</si>
  <si>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</si>
  <si>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</si>
  <si>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</si>
  <si>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</si>
  <si>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</si>
  <si>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</si>
  <si>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</si>
  <si>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</si>
  <si>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</si>
  <si>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</si>
  <si>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</si>
  <si>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</si>
  <si>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</si>
  <si>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</si>
  <si>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</si>
  <si>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</si>
  <si>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</si>
  <si>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</si>
  <si>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</si>
  <si>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</si>
  <si>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</si>
  <si>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</si>
  <si>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</si>
  <si>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</si>
  <si>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</si>
  <si>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</si>
  <si>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</si>
  <si>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</si>
  <si>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</si>
  <si>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</si>
  <si>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</si>
  <si>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</si>
  <si>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</si>
  <si>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</si>
  <si>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</si>
  <si>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</si>
  <si>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</si>
  <si>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</si>
  <si>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</si>
  <si>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</si>
  <si>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</si>
  <si>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</si>
  <si>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</si>
  <si>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</si>
  <si>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</si>
  <si>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</si>
  <si>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</si>
  <si>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</si>
  <si>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</si>
  <si>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</si>
  <si>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</si>
  <si>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</si>
  <si>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</si>
  <si>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</si>
  <si>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</si>
  <si>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</si>
  <si>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</si>
  <si>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</si>
  <si>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</si>
  <si>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</si>
  <si>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</si>
  <si>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</si>
  <si>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</si>
  <si>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</si>
  <si>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</si>
  <si>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</si>
  <si>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</si>
  <si>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</si>
  <si>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</si>
  <si>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</si>
  <si>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</si>
  <si>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</si>
  <si>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</si>
  <si>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</si>
  <si>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</si>
  <si>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</si>
  <si>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</si>
  <si>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</si>
  <si>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</si>
  <si>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</si>
  <si>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</si>
  <si>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</si>
  <si>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</si>
  <si>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</si>
  <si>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</si>
  <si>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</si>
  <si>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</si>
  <si>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</si>
  <si>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</si>
  <si>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</si>
  <si>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</si>
  <si>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</si>
  <si>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</si>
  <si>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</si>
  <si>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</si>
  <si>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</si>
  <si>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</si>
  <si>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</si>
  <si>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</si>
  <si>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</si>
  <si>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</si>
  <si>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</si>
  <si>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</si>
  <si>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</si>
  <si>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</si>
  <si>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</si>
  <si>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</si>
  <si>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</si>
  <si>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</si>
  <si>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</si>
  <si>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</si>
  <si>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</si>
  <si>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</si>
  <si>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</si>
  <si>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</si>
  <si>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</si>
  <si>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</si>
  <si>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</si>
  <si>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</si>
  <si>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</si>
  <si>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</si>
  <si>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</si>
  <si>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</si>
  <si>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</si>
  <si>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</si>
  <si>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</si>
  <si>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</si>
  <si>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</si>
  <si>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</si>
  <si>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</si>
  <si>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</si>
  <si>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</si>
  <si>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</si>
  <si>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</si>
  <si>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</si>
  <si>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</si>
  <si>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</si>
  <si>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</si>
  <si>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</si>
  <si>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</si>
  <si>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</si>
  <si>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</si>
  <si>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</si>
  <si>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</si>
  <si>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</si>
  <si>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</si>
  <si>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</si>
  <si>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</si>
  <si>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</si>
  <si>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</si>
  <si>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</si>
  <si>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</si>
  <si>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</si>
  <si>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</si>
  <si>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</si>
  <si>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</si>
  <si>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</si>
  <si>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</si>
  <si>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</si>
  <si>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</si>
  <si>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</si>
  <si>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</si>
  <si>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</si>
  <si>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</si>
  <si>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</si>
  <si>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</si>
  <si>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</si>
  <si>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</si>
  <si>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</si>
  <si>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</si>
  <si>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</si>
  <si>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</si>
  <si>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</si>
  <si>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</si>
  <si>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</si>
  <si>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</si>
  <si>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</si>
  <si>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</si>
  <si>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</si>
  <si>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</si>
  <si>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</si>
  <si>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</si>
  <si>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</si>
  <si>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</si>
  <si>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</si>
  <si>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</si>
  <si>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</si>
  <si>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</si>
  <si>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</si>
  <si>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</si>
  <si>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</si>
  <si>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</si>
  <si>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</si>
  <si>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</si>
  <si>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</si>
  <si>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</si>
  <si>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</si>
  <si>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</si>
  <si>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</si>
  <si>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</si>
  <si>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</si>
  <si>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</si>
  <si>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</si>
  <si>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</si>
  <si>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</si>
  <si>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</si>
  <si>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</si>
  <si>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</si>
  <si>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</si>
  <si>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</si>
  <si>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</si>
  <si>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</si>
  <si>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</si>
  <si>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</si>
  <si>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</si>
  <si>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</si>
  <si>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</si>
  <si>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</si>
  <si>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</si>
  <si>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</si>
  <si>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</si>
  <si>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</si>
  <si>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</si>
  <si>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</si>
  <si>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</si>
  <si>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</si>
  <si>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</si>
  <si>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</si>
  <si>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</si>
  <si>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</si>
  <si>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</si>
  <si>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</si>
  <si>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</si>
  <si>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</si>
  <si>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</si>
  <si>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</si>
  <si>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</si>
  <si>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</si>
  <si>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</si>
  <si>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</si>
  <si>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</si>
  <si>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</si>
  <si>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</si>
  <si>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</si>
  <si>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</si>
  <si>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</si>
  <si>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</si>
  <si>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</si>
  <si>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</si>
  <si>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</si>
  <si>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</si>
  <si>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</si>
  <si>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</si>
  <si>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</si>
  <si>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</si>
  <si>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</si>
  <si>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</si>
  <si>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</si>
  <si>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</si>
  <si>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</si>
  <si>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</si>
  <si>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</si>
  <si>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</si>
  <si>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</si>
  <si>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</si>
  <si>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</si>
  <si>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</si>
  <si>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</si>
  <si>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</si>
  <si>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</si>
  <si>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</si>
  <si>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</si>
  <si>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</si>
  <si>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</si>
  <si>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</si>
  <si>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</si>
  <si>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</si>
  <si>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</si>
  <si>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</si>
  <si>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</si>
  <si>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</si>
  <si>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</si>
  <si>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</si>
  <si>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</si>
  <si>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</si>
  <si>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</si>
  <si>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</si>
  <si>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</si>
  <si>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</si>
  <si>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</si>
  <si>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</si>
  <si>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</si>
  <si>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</si>
  <si>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</si>
  <si>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</si>
  <si>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</si>
  <si>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</si>
  <si>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</si>
  <si>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</si>
  <si>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</si>
  <si>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</si>
  <si>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</si>
  <si>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</si>
  <si>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</si>
  <si>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</si>
  <si>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</si>
  <si>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</si>
  <si>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</si>
  <si>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</si>
  <si>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</si>
  <si>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</si>
  <si>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</si>
  <si>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</si>
  <si>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</si>
  <si>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</si>
  <si>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</si>
  <si>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</si>
  <si>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</si>
  <si>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</si>
  <si>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</si>
  <si>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</si>
  <si>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</si>
  <si>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</si>
  <si>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</si>
  <si>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</si>
  <si>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</si>
  <si>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</si>
  <si>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</si>
  <si>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</si>
  <si>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</si>
  <si>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</si>
  <si>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</si>
  <si>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</si>
  <si>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</si>
  <si>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</si>
  <si>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</si>
  <si>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</si>
  <si>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</si>
  <si>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</si>
  <si>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</si>
  <si>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</si>
  <si>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</si>
  <si>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</si>
  <si>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</si>
  <si>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</si>
  <si>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</si>
  <si>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</si>
  <si>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</si>
  <si>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</si>
  <si>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</si>
  <si>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</si>
  <si>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</si>
  <si>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</si>
  <si>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</si>
  <si>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</si>
  <si>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</si>
  <si>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</si>
  <si>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</si>
  <si>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</si>
  <si>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</si>
  <si>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</si>
  <si>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</si>
  <si>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</si>
  <si>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</si>
  <si>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</si>
  <si>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</si>
  <si>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</si>
  <si>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</si>
  <si>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</si>
  <si>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</si>
  <si>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</si>
  <si>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</si>
  <si>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</si>
  <si>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</si>
  <si>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</si>
  <si>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</si>
  <si>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</si>
  <si>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</si>
  <si>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</si>
  <si>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</si>
  <si>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</si>
  <si>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</si>
  <si>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</si>
  <si>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</si>
  <si>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</si>
  <si>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</si>
  <si>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</si>
  <si>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</si>
  <si>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</si>
  <si>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</si>
  <si>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</si>
  <si>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</si>
  <si>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</si>
  <si>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</si>
  <si>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</si>
  <si>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</si>
  <si>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</si>
  <si>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</si>
  <si>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</si>
  <si>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</si>
  <si>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</si>
  <si>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</si>
  <si>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</si>
  <si>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</si>
  <si>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</si>
  <si>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</si>
  <si>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</si>
  <si>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</si>
  <si>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</si>
  <si>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</si>
  <si>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</si>
  <si>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</si>
  <si>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</si>
  <si>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</si>
  <si>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</si>
  <si>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</si>
  <si>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</si>
  <si>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</si>
  <si>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</si>
  <si>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</si>
  <si>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</si>
  <si>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</si>
  <si>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</si>
  <si>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</si>
  <si>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</si>
  <si>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</si>
  <si>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</si>
  <si>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</si>
  <si>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</si>
  <si>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</si>
  <si>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</si>
  <si>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</si>
  <si>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</si>
  <si>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</si>
  <si>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</si>
  <si>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</si>
  <si>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</si>
  <si>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</si>
  <si>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</si>
  <si>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</si>
  <si>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</si>
  <si>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</si>
  <si>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</si>
  <si>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</si>
  <si>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</si>
  <si>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</si>
  <si>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</si>
  <si>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</si>
  <si>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</si>
  <si>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</si>
  <si>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</si>
  <si>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</si>
  <si>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</si>
  <si>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</si>
  <si>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</si>
  <si>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</si>
  <si>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</si>
  <si>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</si>
  <si>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</si>
  <si>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</si>
  <si>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</si>
  <si>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</si>
  <si>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</si>
  <si>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</si>
  <si>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</si>
  <si>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</si>
  <si>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</si>
  <si>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</si>
  <si>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</si>
  <si>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</si>
  <si>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</si>
  <si>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</si>
  <si>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</si>
  <si>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</si>
  <si>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</si>
  <si>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</si>
  <si>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</si>
  <si>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</si>
  <si>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</si>
  <si>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</si>
  <si>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</si>
  <si>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</si>
  <si>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</si>
  <si>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</si>
  <si>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</si>
  <si>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</si>
  <si>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</si>
  <si>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</si>
  <si>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</si>
  <si>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</si>
  <si>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</si>
  <si>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</si>
  <si>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</si>
  <si>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</si>
  <si>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</si>
  <si>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</si>
  <si>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</si>
  <si>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</si>
  <si>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</si>
  <si>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</si>
  <si>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</si>
  <si>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</si>
  <si>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</si>
  <si>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</si>
  <si>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</si>
  <si>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</si>
  <si>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</si>
  <si>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</si>
  <si>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</si>
  <si>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</si>
  <si>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</si>
  <si>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</si>
  <si>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</si>
  <si>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</si>
  <si>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</si>
  <si>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</si>
  <si>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</si>
  <si>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</si>
  <si>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</si>
  <si>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</si>
  <si>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</si>
  <si>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</si>
  <si>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</si>
  <si>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</si>
  <si>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</si>
  <si>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</si>
  <si>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</si>
  <si>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</si>
  <si>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</si>
  <si>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</si>
  <si>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</si>
  <si>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</si>
  <si>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</si>
  <si>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</si>
  <si>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</si>
  <si>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</si>
  <si>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</si>
  <si>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</si>
  <si>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</si>
  <si>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</si>
  <si>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</si>
  <si>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</si>
  <si>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</si>
  <si>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</si>
  <si>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</si>
  <si>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</si>
  <si>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</si>
  <si>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</si>
  <si>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</si>
  <si>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</si>
  <si>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</si>
  <si>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</si>
  <si>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</si>
  <si>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</si>
  <si>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</si>
  <si>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</si>
  <si>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</si>
  <si>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</si>
  <si>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</si>
  <si>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</si>
  <si>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</si>
  <si>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</si>
  <si>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</si>
  <si>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</si>
  <si>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</si>
  <si>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</si>
  <si>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</si>
  <si>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</si>
  <si>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</si>
  <si>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</si>
  <si>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</si>
  <si>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</si>
  <si>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</si>
  <si>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</si>
  <si>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</si>
  <si>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</si>
  <si>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</si>
  <si>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</si>
  <si>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</si>
  <si>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</si>
  <si>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</si>
  <si>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</si>
  <si>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</si>
  <si>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</si>
  <si>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</si>
  <si>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</si>
  <si>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</si>
  <si>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</si>
  <si>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</si>
  <si>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</si>
  <si>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</si>
  <si>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</si>
  <si>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</si>
  <si>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</si>
  <si>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</si>
  <si>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</si>
  <si>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</si>
  <si>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</si>
  <si>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</si>
  <si>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</si>
  <si>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</si>
  <si>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</si>
  <si>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</si>
  <si>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</si>
  <si>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</si>
  <si>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</si>
  <si>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</si>
  <si>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</si>
  <si>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</si>
  <si>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</si>
  <si>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</si>
  <si>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</si>
  <si>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</si>
  <si>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</si>
  <si>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</si>
  <si>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</si>
  <si>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</si>
  <si>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</si>
  <si>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</si>
  <si>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</si>
  <si>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</si>
  <si>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</si>
  <si>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</si>
  <si>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</si>
  <si>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</si>
  <si>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</si>
  <si>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</si>
  <si>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</si>
  <si>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</si>
  <si>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</si>
  <si>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</si>
  <si>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</si>
  <si>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</si>
  <si>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</si>
  <si>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</si>
  <si>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</si>
  <si>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</si>
  <si>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</si>
  <si>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</si>
  <si>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</si>
  <si>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</si>
  <si>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</si>
  <si>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</si>
  <si>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</si>
  <si>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</si>
  <si>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</si>
  <si>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</si>
  <si>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</si>
  <si>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</si>
  <si>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</si>
  <si>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</si>
  <si>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</si>
  <si>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</si>
  <si>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</si>
  <si>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</si>
  <si>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</si>
  <si>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</si>
  <si>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</si>
  <si>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</si>
  <si>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</si>
  <si>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</si>
  <si>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</si>
  <si>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</si>
  <si>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</si>
  <si>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</si>
  <si>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</si>
  <si>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</si>
  <si>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</si>
  <si>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</si>
  <si>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</si>
  <si>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</si>
  <si>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</si>
  <si>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</si>
  <si>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</si>
  <si>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</si>
  <si>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</si>
  <si>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</si>
  <si>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</si>
  <si>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</si>
  <si>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</si>
  <si>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</si>
  <si>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</si>
  <si>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</si>
  <si>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</si>
  <si>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</si>
  <si>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</si>
  <si>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</si>
  <si>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</si>
  <si>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</si>
  <si>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</si>
  <si>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</si>
  <si>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</si>
  <si>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</si>
  <si>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</si>
  <si>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</si>
  <si>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</si>
  <si>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</si>
  <si>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</si>
  <si>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</si>
  <si>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</si>
  <si>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</si>
  <si>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</si>
  <si>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</si>
  <si>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</si>
  <si>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</si>
  <si>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</si>
  <si>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</si>
  <si>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</si>
  <si>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</si>
  <si>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</si>
  <si>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</si>
  <si>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</si>
  <si>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</si>
  <si>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</si>
  <si>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</si>
  <si>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</si>
  <si>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</si>
  <si>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</si>
  <si>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</si>
  <si>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</si>
  <si>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</si>
  <si>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</si>
  <si>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</si>
  <si>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</si>
  <si>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</si>
  <si>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</si>
  <si>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</si>
  <si>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</si>
  <si>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</si>
  <si>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</si>
  <si>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</si>
  <si>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</si>
  <si>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</si>
  <si>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</si>
  <si>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</si>
  <si>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</si>
  <si>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</si>
  <si>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</si>
  <si>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</si>
  <si>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</si>
  <si>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</si>
  <si>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</si>
  <si>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</si>
  <si>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</si>
  <si>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</si>
  <si>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</si>
  <si>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</si>
  <si>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</si>
  <si>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</si>
  <si>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</si>
  <si>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</si>
  <si>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</si>
  <si>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</si>
  <si>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</si>
  <si>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</si>
  <si>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</si>
  <si>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</si>
  <si>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</si>
  <si>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</si>
  <si>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</si>
  <si>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</si>
  <si>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</si>
  <si>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</si>
  <si>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</si>
  <si>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</si>
  <si>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</si>
  <si>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</si>
  <si>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</si>
  <si>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</si>
  <si>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</si>
  <si>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</si>
  <si>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</si>
  <si>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</si>
  <si>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</si>
  <si>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</si>
  <si>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</si>
  <si>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</si>
  <si>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</si>
  <si>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</si>
  <si>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</si>
  <si>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</si>
  <si>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</si>
  <si>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</si>
  <si>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</si>
  <si>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</si>
  <si>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</si>
  <si>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</si>
  <si>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</si>
  <si>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</si>
  <si>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</si>
  <si>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</si>
  <si>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</si>
  <si>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</si>
  <si>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</si>
  <si>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</si>
  <si>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</si>
  <si>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</si>
  <si>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</si>
  <si>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</si>
  <si>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</si>
  <si>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</si>
  <si>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</si>
  <si>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</si>
  <si>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</si>
  <si>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</si>
  <si>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</si>
  <si>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</si>
  <si>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</si>
  <si>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</si>
  <si>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</si>
  <si>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</si>
  <si>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</si>
  <si>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</si>
  <si>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</si>
  <si>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</si>
  <si>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</si>
  <si>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</si>
  <si>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</si>
  <si>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</si>
  <si>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</si>
  <si>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</si>
  <si>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</si>
  <si>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</si>
  <si>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</si>
  <si>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</si>
  <si>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</si>
  <si>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</si>
  <si>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</si>
  <si>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</si>
  <si>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</si>
  <si>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</si>
  <si>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</si>
  <si>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</si>
  <si>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</si>
  <si>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</si>
  <si>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</si>
  <si>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</si>
  <si>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</si>
  <si>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</si>
  <si>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</si>
  <si>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</si>
  <si>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</si>
  <si>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</si>
  <si>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</si>
  <si>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</si>
  <si>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</si>
  <si>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</si>
  <si>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</si>
  <si>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</si>
  <si>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</si>
  <si>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</si>
  <si>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</si>
  <si>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</si>
  <si>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</si>
  <si>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</si>
  <si>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</si>
  <si>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</si>
  <si>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</si>
  <si>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</si>
  <si>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</si>
  <si>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</si>
  <si>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</si>
  <si>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</si>
  <si>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</si>
  <si>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</si>
  <si>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</si>
  <si>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</si>
  <si>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</si>
  <si>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</si>
  <si>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</si>
  <si>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</si>
  <si>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</si>
  <si>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</si>
  <si>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</si>
  <si>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</si>
  <si>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</si>
  <si>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</si>
  <si>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</si>
  <si>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</si>
  <si>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</si>
  <si>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</si>
  <si>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</si>
  <si>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</si>
  <si>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</si>
  <si>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</si>
  <si>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</si>
  <si>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</si>
  <si>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</si>
  <si>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</si>
  <si>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</si>
  <si>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</si>
  <si>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</si>
  <si>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</si>
  <si>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</si>
  <si>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</si>
  <si>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</si>
  <si>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</si>
  <si>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</si>
  <si>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</si>
  <si>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</si>
  <si>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</si>
  <si>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</si>
  <si>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</si>
  <si>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</si>
  <si>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</si>
  <si>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</si>
  <si>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</si>
  <si>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</si>
  <si>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</si>
  <si>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</si>
  <si>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</si>
  <si>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</si>
  <si>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</si>
  <si>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</si>
  <si>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</si>
  <si>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</si>
  <si>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</si>
  <si>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</si>
  <si>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</si>
  <si>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</si>
  <si>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</si>
  <si>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</si>
  <si>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</si>
  <si>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</si>
  <si>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</si>
  <si>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</si>
  <si>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</si>
  <si>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</si>
  <si>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</si>
  <si>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</si>
  <si>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</si>
  <si>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</si>
  <si>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</si>
  <si>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</si>
  <si>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</si>
  <si>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</si>
  <si>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</si>
  <si>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</si>
  <si>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</si>
  <si>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</si>
  <si>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</si>
  <si>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</si>
  <si>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</si>
  <si>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</si>
  <si>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</si>
  <si>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</si>
  <si>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</si>
  <si>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</si>
  <si>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</si>
  <si>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</si>
  <si>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</si>
  <si>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</si>
  <si>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</si>
  <si>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</si>
  <si>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</si>
  <si>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</si>
  <si>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</si>
  <si>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</si>
  <si>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</si>
  <si>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</si>
  <si>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</si>
  <si>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</si>
  <si>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</si>
  <si>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</si>
  <si>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</si>
  <si>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</si>
  <si>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</si>
  <si>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</si>
  <si>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</si>
  <si>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</si>
  <si>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</si>
  <si>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</si>
  <si>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</si>
  <si>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</si>
  <si>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</si>
  <si>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</si>
  <si>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</si>
  <si>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</si>
  <si>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</si>
  <si>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</si>
  <si>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</si>
  <si>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</si>
  <si>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</si>
  <si>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</si>
  <si>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</si>
  <si>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</si>
  <si>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</si>
  <si>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</si>
  <si>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</si>
  <si>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</si>
  <si>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</si>
  <si>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</si>
  <si>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</si>
  <si>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</si>
  <si>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</si>
  <si>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</si>
  <si>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</si>
  <si>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</si>
  <si>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</si>
  <si>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</si>
  <si>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</si>
  <si>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</si>
  <si>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</si>
  <si>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</si>
  <si>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</si>
  <si>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</si>
  <si>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</si>
  <si>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</si>
  <si>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</si>
  <si>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</si>
  <si>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</si>
  <si>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</si>
  <si>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</si>
  <si>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</si>
  <si>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</si>
  <si>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</si>
  <si>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</si>
  <si>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</si>
  <si>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</si>
  <si>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</si>
  <si>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</si>
  <si>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</si>
  <si>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</si>
  <si>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</si>
  <si>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</si>
  <si>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</si>
  <si>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</si>
  <si>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</si>
  <si>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</si>
  <si>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</si>
  <si>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</si>
  <si>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</si>
  <si>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</si>
  <si>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</si>
  <si>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</si>
  <si>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</si>
  <si>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</si>
  <si>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</si>
  <si>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</si>
  <si>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</si>
  <si>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</si>
  <si>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</si>
  <si>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</si>
  <si>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</si>
  <si>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</si>
  <si>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</si>
  <si>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</si>
  <si>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</si>
  <si>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</si>
  <si>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</si>
  <si>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</si>
  <si>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</si>
  <si>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</si>
  <si>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</si>
  <si>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</si>
  <si>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</si>
  <si>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</si>
  <si>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</si>
  <si>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</si>
  <si>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</si>
  <si>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</si>
  <si>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</si>
  <si>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</si>
  <si>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</si>
  <si>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</si>
  <si>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</si>
  <si>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</si>
  <si>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</si>
  <si>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</si>
  <si>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</si>
  <si>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</si>
  <si>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</si>
  <si>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</si>
  <si>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</si>
  <si>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</si>
  <si>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</si>
  <si>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</si>
  <si>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</si>
  <si>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</si>
  <si>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</si>
  <si>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</si>
  <si>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</si>
  <si>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</si>
  <si>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</si>
  <si>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</si>
  <si>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</si>
  <si>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</si>
  <si>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</si>
  <si>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</si>
  <si>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</si>
  <si>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</si>
  <si>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</si>
  <si>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</si>
  <si>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</si>
  <si>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</si>
  <si>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</si>
  <si>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</si>
  <si>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</si>
  <si>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</si>
  <si>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</si>
  <si>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</si>
  <si>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</si>
  <si>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</si>
  <si>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</si>
  <si>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</si>
  <si>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</si>
  <si>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</si>
  <si>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</si>
  <si>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</si>
  <si>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</si>
  <si>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</si>
  <si>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</si>
  <si>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</si>
  <si>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</si>
  <si>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</si>
  <si>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</si>
  <si>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</si>
  <si>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</si>
  <si>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</si>
  <si>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</si>
  <si>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</si>
  <si>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</si>
  <si>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</si>
  <si>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</si>
  <si>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</si>
  <si>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</si>
  <si>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</si>
  <si>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</si>
  <si>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</si>
  <si>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</si>
  <si>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</si>
  <si>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</si>
  <si>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</si>
  <si>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</si>
  <si>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</si>
  <si>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</si>
  <si>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</si>
  <si>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</si>
  <si>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</si>
  <si>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</si>
  <si>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</si>
  <si>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</si>
  <si>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</si>
  <si>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</si>
  <si>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</si>
  <si>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</si>
  <si>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</si>
  <si>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</si>
  <si>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</si>
  <si>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</si>
  <si>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</si>
  <si>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</si>
  <si>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</si>
  <si>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</si>
  <si>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</si>
  <si>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</si>
  <si>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</si>
  <si>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</si>
  <si>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</si>
  <si>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</si>
  <si>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</si>
  <si>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</si>
  <si>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</si>
  <si>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</si>
  <si>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</si>
  <si>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</si>
  <si>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</si>
  <si>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</si>
  <si>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</si>
  <si>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</si>
  <si>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</si>
  <si>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</si>
  <si>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</si>
  <si>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</si>
  <si>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</si>
  <si>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</si>
  <si>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</si>
  <si>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</si>
  <si>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</si>
  <si>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</si>
  <si>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</si>
  <si>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</si>
  <si>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</si>
  <si>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</si>
  <si>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</si>
  <si>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</si>
  <si>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</si>
  <si>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</si>
  <si>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</si>
  <si>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</si>
  <si>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</si>
  <si>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</si>
  <si>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</si>
  <si>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</si>
  <si>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</si>
  <si>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</si>
  <si>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</si>
  <si>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</si>
  <si>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</si>
  <si>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</si>
  <si>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</si>
  <si>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</si>
  <si>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</si>
  <si>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</si>
  <si>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</si>
  <si>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</si>
  <si>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</si>
  <si>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</si>
  <si>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</si>
  <si>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</si>
  <si>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</si>
  <si>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</si>
  <si>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</si>
  <si>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</si>
  <si>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</si>
  <si>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</si>
  <si>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</si>
  <si>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</si>
  <si>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</si>
  <si>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</si>
  <si>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</si>
  <si>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</si>
  <si>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</si>
  <si>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</si>
  <si>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</si>
  <si>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</si>
  <si>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</si>
  <si>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</si>
  <si>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</si>
  <si>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</si>
  <si>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</si>
  <si>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</si>
  <si>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</si>
  <si>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</si>
  <si>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</si>
  <si>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</si>
  <si>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</si>
  <si>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</si>
  <si>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</si>
  <si>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</si>
  <si>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</si>
  <si>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</si>
  <si>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</si>
  <si>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</si>
  <si>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</si>
  <si>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</si>
  <si>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</si>
  <si>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</si>
  <si>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</si>
  <si>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</si>
  <si>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</si>
  <si>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</si>
  <si>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</si>
  <si>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</si>
  <si>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</si>
  <si>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</si>
  <si>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</si>
  <si>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</si>
  <si>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</si>
  <si>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</si>
  <si>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</si>
  <si>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</si>
  <si>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</si>
  <si>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</si>
  <si>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</si>
  <si>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</si>
  <si>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</si>
  <si>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</si>
  <si>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</si>
  <si>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</si>
  <si>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</si>
  <si>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</si>
  <si>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</si>
  <si>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</si>
  <si>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</si>
  <si>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</si>
  <si>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</si>
  <si>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</si>
  <si>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</si>
  <si>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</si>
  <si>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</si>
  <si>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</si>
  <si>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</si>
  <si>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</si>
  <si>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</si>
  <si>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</si>
  <si>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</si>
  <si>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</si>
  <si>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</si>
  <si>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</si>
  <si>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</si>
  <si>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</si>
  <si>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</si>
  <si>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</si>
  <si>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</si>
  <si>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</si>
  <si>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</si>
  <si>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</si>
  <si>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</si>
  <si>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</si>
  <si>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</si>
  <si>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</si>
  <si>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</si>
  <si>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</si>
  <si>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</si>
  <si>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</si>
  <si>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</si>
  <si>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</si>
  <si>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</si>
  <si>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</si>
  <si>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</si>
  <si>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</si>
  <si>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</si>
  <si>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</si>
  <si>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</si>
  <si>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</si>
  <si>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</si>
  <si>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</si>
  <si>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</si>
  <si>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</si>
  <si>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</si>
  <si>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</si>
  <si>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</si>
  <si>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</si>
  <si>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</si>
  <si>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</si>
  <si>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</si>
  <si>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</si>
  <si>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</si>
  <si>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</si>
  <si>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</si>
  <si>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</si>
  <si>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</si>
  <si>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</si>
  <si>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</si>
  <si>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</si>
  <si>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</si>
  <si>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</si>
  <si>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</si>
  <si>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</si>
  <si>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</si>
  <si>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</si>
  <si>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</si>
  <si>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</si>
  <si>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</si>
  <si>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</si>
  <si>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</si>
  <si>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</si>
  <si>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</si>
  <si>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</si>
  <si>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</si>
  <si>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</si>
  <si>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</si>
  <si>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</si>
  <si>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</si>
  <si>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</si>
  <si>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</si>
  <si>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</si>
  <si>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</si>
  <si>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</si>
  <si>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</si>
  <si>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</si>
  <si>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</si>
  <si>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</si>
  <si>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</si>
  <si>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</si>
  <si>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</si>
  <si>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</si>
  <si>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</si>
  <si>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</si>
  <si>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</si>
  <si>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</si>
  <si>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</si>
  <si>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</si>
  <si>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</si>
  <si>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</si>
  <si>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</si>
  <si>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</si>
  <si>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</si>
  <si>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</si>
  <si>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</si>
  <si>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</si>
  <si>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</si>
  <si>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</si>
  <si>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</si>
  <si>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</si>
  <si>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</si>
  <si>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</si>
  <si>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</si>
  <si>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</si>
  <si>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</si>
  <si>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</si>
  <si>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</si>
  <si>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</si>
  <si>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</si>
  <si>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</si>
  <si>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</si>
  <si>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</si>
  <si>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</si>
  <si>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</si>
  <si>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</si>
  <si>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</si>
  <si>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</si>
  <si>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</si>
  <si>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</si>
  <si>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</si>
  <si>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</si>
  <si>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</si>
  <si>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</si>
  <si>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</si>
  <si>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</si>
  <si>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</si>
  <si>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</si>
  <si>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</si>
  <si>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</si>
  <si>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</si>
  <si>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</si>
  <si>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</si>
  <si>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</si>
  <si>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</si>
  <si>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</si>
  <si>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</si>
  <si>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</si>
  <si>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</si>
  <si>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</si>
  <si>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</si>
  <si>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</si>
  <si>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</si>
  <si>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</si>
  <si>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</si>
  <si>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</si>
  <si>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</si>
  <si>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</si>
  <si>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</si>
  <si>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</si>
  <si>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</si>
  <si>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</si>
  <si>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</si>
  <si>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</si>
  <si>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</si>
  <si>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</si>
  <si>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</si>
  <si>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</si>
  <si>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</si>
  <si>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</si>
  <si>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</si>
  <si>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</si>
  <si>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</si>
  <si>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</si>
  <si>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</si>
  <si>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</si>
  <si>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</si>
  <si>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</si>
  <si>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</si>
  <si>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</si>
  <si>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</si>
  <si>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</si>
  <si>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</si>
  <si>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</si>
  <si>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</si>
  <si>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</si>
  <si>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</si>
  <si>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</si>
  <si>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</si>
  <si>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</si>
  <si>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</si>
  <si>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</si>
  <si>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</si>
  <si>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</si>
  <si>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</si>
  <si>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</si>
  <si>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</si>
  <si>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</si>
  <si>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</si>
  <si>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</si>
  <si>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</si>
  <si>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</si>
  <si>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</si>
  <si>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</si>
  <si>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</si>
  <si>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</si>
  <si>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</si>
  <si>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</si>
  <si>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</si>
  <si>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</si>
  <si>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</si>
  <si>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</si>
  <si>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</si>
  <si>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</si>
  <si>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</si>
  <si>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</si>
  <si>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</si>
  <si>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</si>
  <si>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</si>
  <si>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</si>
  <si>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</si>
  <si>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</si>
  <si>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</si>
  <si>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</si>
  <si>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</si>
  <si>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</si>
  <si>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</si>
  <si>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</si>
  <si>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</si>
  <si>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</si>
  <si>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</si>
  <si>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</si>
  <si>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</si>
  <si>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</si>
  <si>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</si>
  <si>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</si>
  <si>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</si>
  <si>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</si>
  <si>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</si>
  <si>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</si>
  <si>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</si>
  <si>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</si>
  <si>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</si>
  <si>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</si>
  <si>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</si>
  <si>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</si>
  <si>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</si>
  <si>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</si>
  <si>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</si>
  <si>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</si>
  <si>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</si>
  <si>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</si>
  <si>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</si>
  <si>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</si>
  <si>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</si>
  <si>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</si>
  <si>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</si>
  <si>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</si>
  <si>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</si>
  <si>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</si>
  <si>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</si>
  <si>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</si>
  <si>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</si>
  <si>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</si>
  <si>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</si>
  <si>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</si>
  <si>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</si>
  <si>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</si>
  <si>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</si>
  <si>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</si>
  <si>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</si>
  <si>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</si>
  <si>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</si>
  <si>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</si>
  <si>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</si>
  <si>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</si>
  <si>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</si>
  <si>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</si>
  <si>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</si>
  <si>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</si>
  <si>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</si>
  <si>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</si>
  <si>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</si>
  <si>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</si>
  <si>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</si>
  <si>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</si>
  <si>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</si>
  <si>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</si>
  <si>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</si>
  <si>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</si>
  <si>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</si>
  <si>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</si>
  <si>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</si>
  <si>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</si>
  <si>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</si>
  <si>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</si>
  <si>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</si>
  <si>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</si>
  <si>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</si>
  <si>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</si>
  <si>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</si>
  <si>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</si>
  <si>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</si>
  <si>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</si>
  <si>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</si>
  <si>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</si>
  <si>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</si>
  <si>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</si>
  <si>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</si>
  <si>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</si>
  <si>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</si>
  <si>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</si>
  <si>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</si>
  <si>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</si>
  <si>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</si>
  <si>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</si>
  <si>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</si>
  <si>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</si>
  <si>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</si>
  <si>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</si>
  <si>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</si>
  <si>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</si>
  <si>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</si>
  <si>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</si>
  <si>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</si>
  <si>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</si>
  <si>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</si>
  <si>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</si>
  <si>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</si>
  <si>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</si>
  <si>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</si>
  <si>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</si>
  <si>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</si>
  <si>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</si>
  <si>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</si>
  <si>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</si>
  <si>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</si>
  <si>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</si>
  <si>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</si>
  <si>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</si>
  <si>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</si>
  <si>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</si>
  <si>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</si>
  <si>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</si>
  <si>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</si>
  <si>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</si>
  <si>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</si>
  <si>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</si>
  <si>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</si>
  <si>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</si>
  <si>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</si>
  <si>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</si>
  <si>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</si>
  <si>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</si>
  <si>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</si>
  <si>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</si>
  <si>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</si>
  <si>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</si>
  <si>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</si>
  <si>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</si>
  <si>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</si>
  <si>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</si>
  <si>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</si>
  <si>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</si>
  <si>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</si>
  <si>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</si>
  <si>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</si>
  <si>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</si>
  <si>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</si>
  <si>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</si>
  <si>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</si>
  <si>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</si>
  <si>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</si>
  <si>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</si>
  <si>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</si>
  <si>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</si>
  <si>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</si>
  <si>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</si>
  <si>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</si>
  <si>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</si>
  <si>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</si>
  <si>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</si>
  <si>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</si>
  <si>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</si>
  <si>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</si>
  <si>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</si>
  <si>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</si>
  <si>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</si>
  <si>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</si>
  <si>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</si>
  <si>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</si>
  <si>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</si>
  <si>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</si>
  <si>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</si>
  <si>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</si>
  <si>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</si>
  <si>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</si>
  <si>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</si>
  <si>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</si>
  <si>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</si>
  <si>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</si>
  <si>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</si>
  <si>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</si>
  <si>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</si>
  <si>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</si>
  <si>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</si>
  <si>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</si>
  <si>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</si>
  <si>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</si>
  <si>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</si>
  <si>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</si>
  <si>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</si>
  <si>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</si>
  <si>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</si>
  <si>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</si>
  <si>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</si>
  <si>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</si>
  <si>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</si>
  <si>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</si>
  <si>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</si>
  <si>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</si>
  <si>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</si>
  <si>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</si>
  <si>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</si>
  <si>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</si>
  <si>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</si>
  <si>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</si>
  <si>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</si>
  <si>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</si>
  <si>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</si>
  <si>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</si>
  <si>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</si>
  <si>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</si>
  <si>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</si>
  <si>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</si>
  <si>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</si>
  <si>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</si>
  <si>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</si>
  <si>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</si>
  <si>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</si>
  <si>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</si>
  <si>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</si>
  <si>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</si>
  <si>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</si>
  <si>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</si>
  <si>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</si>
  <si>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</si>
  <si>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</si>
  <si>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</si>
  <si>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</si>
  <si>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</si>
  <si>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</si>
  <si>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</si>
  <si>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</si>
  <si>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</si>
  <si>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</si>
  <si>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</si>
  <si>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</si>
  <si>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</si>
  <si>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</si>
  <si>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</si>
  <si>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</si>
  <si>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</si>
  <si>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</si>
  <si>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</si>
  <si>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</si>
  <si>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</si>
  <si>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</si>
  <si>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</si>
  <si>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</si>
  <si>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</si>
  <si>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</si>
  <si>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</si>
  <si>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</si>
  <si>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</si>
  <si>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</si>
  <si>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</si>
  <si>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</si>
  <si>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</si>
  <si>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</si>
  <si>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</si>
  <si>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</si>
  <si>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</si>
  <si>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</si>
  <si>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</si>
  <si>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</si>
  <si>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</si>
  <si>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</si>
  <si>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</si>
  <si>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</si>
  <si>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</si>
  <si>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</si>
  <si>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</si>
  <si>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</si>
  <si>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</si>
  <si>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</si>
  <si>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</si>
  <si>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</si>
  <si>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</si>
  <si>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</si>
  <si>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</si>
  <si>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</si>
  <si>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</si>
  <si>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</si>
  <si>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</si>
  <si>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</si>
  <si>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</si>
  <si>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</si>
  <si>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</si>
  <si>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</si>
  <si>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</si>
  <si>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</si>
  <si>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</si>
  <si>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</si>
  <si>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</si>
  <si>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</si>
  <si>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</si>
  <si>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</si>
  <si>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</si>
  <si>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</si>
  <si>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</si>
  <si>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</si>
  <si>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</si>
  <si>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</si>
  <si>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</si>
  <si>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</si>
  <si>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</si>
  <si>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</si>
  <si>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</si>
  <si>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</si>
  <si>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</si>
  <si>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</si>
  <si>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</si>
  <si>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</si>
  <si>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</si>
  <si>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</si>
  <si>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</si>
  <si>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</si>
  <si>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</si>
  <si>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</si>
  <si>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</si>
  <si>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</si>
  <si>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</si>
  <si>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</si>
  <si>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</si>
  <si>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</si>
  <si>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</si>
  <si>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</si>
  <si>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</si>
  <si>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</si>
  <si>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</si>
  <si>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</si>
  <si>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</si>
  <si>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</si>
  <si>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</si>
  <si>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</si>
  <si>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</si>
  <si>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</si>
  <si>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</si>
  <si>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</si>
  <si>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</si>
  <si>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</si>
  <si>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</si>
  <si>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</si>
  <si>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</si>
  <si>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</si>
  <si>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</si>
  <si>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</si>
  <si>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</si>
  <si>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</si>
  <si>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</si>
  <si>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</si>
  <si>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</si>
  <si>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</si>
  <si>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</si>
  <si>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</si>
  <si>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</si>
  <si>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</si>
  <si>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</si>
  <si>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</si>
  <si>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</si>
  <si>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</si>
  <si>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</si>
  <si>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</si>
  <si>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</si>
  <si>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</si>
  <si>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</si>
  <si>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</si>
  <si>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</si>
  <si>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</si>
  <si>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</si>
  <si>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</si>
  <si>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</si>
  <si>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</si>
  <si>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</si>
  <si>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</si>
  <si>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</si>
  <si>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</si>
  <si>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</si>
  <si>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</si>
  <si>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</si>
  <si>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</si>
  <si>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</si>
  <si>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</si>
  <si>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</si>
  <si>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</si>
  <si>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</si>
  <si>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</si>
  <si>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</si>
  <si>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</si>
  <si>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</si>
  <si>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</si>
  <si>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</si>
  <si>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</si>
  <si>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</si>
  <si>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</si>
  <si>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</si>
  <si>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</si>
  <si>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</si>
  <si>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</si>
  <si>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</si>
  <si>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</si>
  <si>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</si>
  <si>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</si>
  <si>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</si>
  <si>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</si>
  <si>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</si>
  <si>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</si>
  <si>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</si>
  <si>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</si>
  <si>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</si>
  <si>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</si>
  <si>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</si>
  <si>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</si>
  <si>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</si>
  <si>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</si>
  <si>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</si>
  <si>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</si>
  <si>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</si>
  <si>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</si>
  <si>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</si>
  <si>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</si>
  <si>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</si>
  <si>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</si>
  <si>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</si>
  <si>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</si>
  <si>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</si>
  <si>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</si>
  <si>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</si>
  <si>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</si>
  <si>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</si>
  <si>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</si>
  <si>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</si>
  <si>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</si>
  <si>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</si>
  <si>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</si>
  <si>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</si>
  <si>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</si>
  <si>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</si>
  <si>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</si>
  <si>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</si>
  <si>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</si>
  <si>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</si>
  <si>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</si>
  <si>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</si>
  <si>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</si>
  <si>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</si>
  <si>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</si>
  <si>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</si>
  <si>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</si>
  <si>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</si>
  <si>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</si>
  <si>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</si>
  <si>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</si>
  <si>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</si>
  <si>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</si>
  <si>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</si>
  <si>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</si>
  <si>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</si>
  <si>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</si>
  <si>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</si>
  <si>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</si>
  <si>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</si>
  <si>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</si>
  <si>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</si>
  <si>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</si>
  <si>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</si>
  <si>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</si>
  <si>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</si>
  <si>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</si>
  <si>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</si>
  <si>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</si>
  <si>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</si>
  <si>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</si>
  <si>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</si>
  <si>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</si>
  <si>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</si>
  <si>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</si>
  <si>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</si>
  <si>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</si>
  <si>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</si>
  <si>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</si>
  <si>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</si>
  <si>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</si>
  <si>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</si>
  <si>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</si>
  <si>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</si>
  <si>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</si>
  <si>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</si>
  <si>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</si>
  <si>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</si>
  <si>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</si>
  <si>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</si>
  <si>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</si>
  <si>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</si>
  <si>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</si>
  <si>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</si>
  <si>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</si>
  <si>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</si>
  <si>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</si>
  <si>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</si>
  <si>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</si>
  <si>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</si>
  <si>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</si>
  <si>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</si>
  <si>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</si>
  <si>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</si>
  <si>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</si>
  <si>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</si>
  <si>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</si>
  <si>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</si>
  <si>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</si>
  <si>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</si>
  <si>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</si>
  <si>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</si>
  <si>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</si>
  <si>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</si>
  <si>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</si>
  <si>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</si>
  <si>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</si>
  <si>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</si>
  <si>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</si>
  <si>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</si>
  <si>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</si>
  <si>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</si>
  <si>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</si>
  <si>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</si>
  <si>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</si>
  <si>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</si>
  <si>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</si>
  <si>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</si>
  <si>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</si>
  <si>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</si>
  <si>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</si>
  <si>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</si>
  <si>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</si>
  <si>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</si>
  <si>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</si>
  <si>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</si>
  <si>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</si>
  <si>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</si>
  <si>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</si>
  <si>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</si>
  <si>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</si>
  <si>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</si>
  <si>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</si>
  <si>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</si>
  <si>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</si>
  <si>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</si>
  <si>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</si>
  <si>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</si>
  <si>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</si>
  <si>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</si>
  <si>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</si>
  <si>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</si>
  <si>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</si>
  <si>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</si>
  <si>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</si>
  <si>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</si>
  <si>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</si>
  <si>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</si>
  <si>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</si>
  <si>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</si>
  <si>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</si>
  <si>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</si>
  <si>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</si>
  <si>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</si>
  <si>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</si>
  <si>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</si>
  <si>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</si>
  <si>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</si>
  <si>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</si>
  <si>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</si>
  <si>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</si>
  <si>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</si>
  <si>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</si>
  <si>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</si>
  <si>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</si>
  <si>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</si>
  <si>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</si>
  <si>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</si>
  <si>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</si>
  <si>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</si>
  <si>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</si>
  <si>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</si>
  <si>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</si>
  <si>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</si>
  <si>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</si>
  <si>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</si>
  <si>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</si>
  <si>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</si>
  <si>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</si>
  <si>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</si>
  <si>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</si>
  <si>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</si>
  <si>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</si>
  <si>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</si>
  <si>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</si>
  <si>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</si>
  <si>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</si>
  <si>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</si>
  <si>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</si>
  <si>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</si>
  <si>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</si>
  <si>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</si>
  <si>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</si>
  <si>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</si>
  <si>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</si>
  <si>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</si>
  <si>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</si>
  <si>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</si>
  <si>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</si>
  <si>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</si>
  <si>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</si>
  <si>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</si>
  <si>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</si>
  <si>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</si>
  <si>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</si>
  <si>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</si>
  <si>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</si>
  <si>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</si>
  <si>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</si>
  <si>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</si>
  <si>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</si>
  <si>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</si>
  <si>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</si>
  <si>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</si>
  <si>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</si>
  <si>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</si>
  <si>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</si>
  <si>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</si>
  <si>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</si>
  <si>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</si>
  <si>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</si>
  <si>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</si>
  <si>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</si>
  <si>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</si>
  <si>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</si>
  <si>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</si>
  <si>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</si>
  <si>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</si>
  <si>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</si>
  <si>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</si>
  <si>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</si>
  <si>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</si>
  <si>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</si>
  <si>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</si>
  <si>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</si>
  <si>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</si>
  <si>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</si>
  <si>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</si>
  <si>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</si>
  <si>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</si>
  <si>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</si>
  <si>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</si>
  <si>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</si>
  <si>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</si>
  <si>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</si>
  <si>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</si>
  <si>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</si>
  <si>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</si>
  <si>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</si>
  <si>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</si>
  <si>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</si>
  <si>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</si>
  <si>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</si>
  <si>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</si>
  <si>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</si>
  <si>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</si>
  <si>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</si>
  <si>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</si>
  <si>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</si>
  <si>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</si>
  <si>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</si>
  <si>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</si>
  <si>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</si>
  <si>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</si>
  <si>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</si>
  <si>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</si>
  <si>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</si>
  <si>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</si>
  <si>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</si>
  <si>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</si>
  <si>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</si>
  <si>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</si>
  <si>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</si>
  <si>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</si>
  <si>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</si>
  <si>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</si>
  <si>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</si>
  <si>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</si>
  <si>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</si>
  <si>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</si>
  <si>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</si>
  <si>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</si>
  <si>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</si>
  <si>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</si>
  <si>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</si>
  <si>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</si>
  <si>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</si>
  <si>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</si>
  <si>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</si>
  <si>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</si>
  <si>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</si>
  <si>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</si>
  <si>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</si>
  <si>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</si>
  <si>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</si>
  <si>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</si>
  <si>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</si>
  <si>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</si>
  <si>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</si>
  <si>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</si>
  <si>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</si>
  <si>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</si>
  <si>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</si>
  <si>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</si>
  <si>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</si>
  <si>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</si>
  <si>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</si>
  <si>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</si>
  <si>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</si>
  <si>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</si>
  <si>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</si>
  <si>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</si>
  <si>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</si>
  <si>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</si>
  <si>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</si>
  <si>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</si>
  <si>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</si>
  <si>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</si>
  <si>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</si>
  <si>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</si>
  <si>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</si>
  <si>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</si>
  <si>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</si>
  <si>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</si>
  <si>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</si>
  <si>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</si>
  <si>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</si>
  <si>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</si>
  <si>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</si>
  <si>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</si>
  <si>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</si>
  <si>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</si>
  <si>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</si>
  <si>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</si>
  <si>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</si>
  <si>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</si>
  <si>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</si>
  <si>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</si>
  <si>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</si>
  <si>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</si>
  <si>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</si>
  <si>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</si>
  <si>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</si>
  <si>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</si>
  <si>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</si>
  <si>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</si>
  <si>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</si>
  <si>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</si>
  <si>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</si>
  <si>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</si>
  <si>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</si>
  <si>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</si>
  <si>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</si>
  <si>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</si>
  <si>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</si>
  <si>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</si>
  <si>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</si>
  <si>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</si>
  <si>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</si>
  <si>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</si>
  <si>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</si>
  <si>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</si>
  <si>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</si>
  <si>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</si>
  <si>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</si>
  <si>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</si>
  <si>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</si>
  <si>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</si>
  <si>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</si>
  <si>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</si>
  <si>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</si>
  <si>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</si>
  <si>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</si>
  <si>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</si>
  <si>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</si>
  <si>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</si>
  <si>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</si>
  <si>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</si>
  <si>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</si>
  <si>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</si>
  <si>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</si>
  <si>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</si>
  <si>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</si>
  <si>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</si>
  <si>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</si>
  <si>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</si>
  <si>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</si>
  <si>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</si>
  <si>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</si>
  <si>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</si>
  <si>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</si>
  <si>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</si>
  <si>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</si>
  <si>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</si>
  <si>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</si>
  <si>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</si>
  <si>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</si>
  <si>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</si>
  <si>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</si>
  <si>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</si>
  <si>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</si>
  <si>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</si>
  <si>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</si>
  <si>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</si>
  <si>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</si>
  <si>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</si>
  <si>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</si>
  <si>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</si>
  <si>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</si>
  <si>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</si>
  <si>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</si>
  <si>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</si>
  <si>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</si>
  <si>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</si>
  <si>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</si>
  <si>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</si>
  <si>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</si>
  <si>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</si>
  <si>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</si>
  <si>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</si>
  <si>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</si>
  <si>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</si>
  <si>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</si>
  <si>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</si>
  <si>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</si>
  <si>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</si>
  <si>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</si>
  <si>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</si>
  <si>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</si>
  <si>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</si>
  <si>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</si>
  <si>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</si>
  <si>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</si>
  <si>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</si>
  <si>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</si>
  <si>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</si>
  <si>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</si>
  <si>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</si>
  <si>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</si>
  <si>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</si>
  <si>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</si>
  <si>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</si>
  <si>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</si>
  <si>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</si>
  <si>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</si>
  <si>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</si>
  <si>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</si>
  <si>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</si>
  <si>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</si>
  <si>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</si>
  <si>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</si>
  <si>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</si>
  <si>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</si>
  <si>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</si>
  <si>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</si>
  <si>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</si>
  <si>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</si>
  <si>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</si>
  <si>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</si>
  <si>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</si>
  <si>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</si>
  <si>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</si>
  <si>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</si>
  <si>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</si>
  <si>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</si>
  <si>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</si>
  <si>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</si>
  <si>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</si>
  <si>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</si>
  <si>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</si>
  <si>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</si>
  <si>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</si>
  <si>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</si>
  <si>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</si>
  <si>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</si>
  <si>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</si>
  <si>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</si>
  <si>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</si>
  <si>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</si>
  <si>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</si>
  <si>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</si>
  <si>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</si>
  <si>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</si>
  <si>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</si>
  <si>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</si>
  <si>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</si>
  <si>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</si>
  <si>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</si>
  <si>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</si>
  <si>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</si>
  <si>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</si>
  <si>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</si>
  <si>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</si>
  <si>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</si>
  <si>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</si>
  <si>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</si>
  <si>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</si>
  <si>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</si>
  <si>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</si>
  <si>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</si>
  <si>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</si>
  <si>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</si>
  <si>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</si>
  <si>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</si>
  <si>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</si>
  <si>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</si>
  <si>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</si>
  <si>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</si>
  <si>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</si>
  <si>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</si>
  <si>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</si>
  <si>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</si>
  <si>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</si>
  <si>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</si>
  <si>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</si>
  <si>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</si>
  <si>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</si>
  <si>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</si>
  <si>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</si>
  <si>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</si>
  <si>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</si>
  <si>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</si>
  <si>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</si>
  <si>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</si>
  <si>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</si>
  <si>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</si>
  <si>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</si>
  <si>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</si>
  <si>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</si>
  <si>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</si>
  <si>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</si>
  <si>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</si>
  <si>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</si>
  <si>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</si>
  <si>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</si>
  <si>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</si>
  <si>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</si>
  <si>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</si>
  <si>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</si>
  <si>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</si>
  <si>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</si>
  <si>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</si>
  <si>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</si>
  <si>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</si>
  <si>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</si>
  <si>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</si>
  <si>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</si>
  <si>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</si>
  <si>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</si>
  <si>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</si>
  <si>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</si>
  <si>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</si>
  <si>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</si>
  <si>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</si>
  <si>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</si>
  <si>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</si>
  <si>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</si>
  <si>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</si>
  <si>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</si>
  <si>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</si>
  <si>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</si>
  <si>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</si>
  <si>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</si>
  <si>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</si>
  <si>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</si>
  <si>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</si>
  <si>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</si>
  <si>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</si>
  <si>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</si>
  <si>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</si>
  <si>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</si>
  <si>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</si>
  <si>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</si>
  <si>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</si>
  <si>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</si>
  <si>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</si>
  <si>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</si>
  <si>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</si>
  <si>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</si>
  <si>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</si>
  <si>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</si>
  <si>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</si>
  <si>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</si>
  <si>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</si>
  <si>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</si>
  <si>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</si>
  <si>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</si>
  <si>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</si>
  <si>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</si>
  <si>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</si>
  <si>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</si>
  <si>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</si>
  <si>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</si>
  <si>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</si>
  <si>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</si>
  <si>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</si>
  <si>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</si>
  <si>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</si>
  <si>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</si>
  <si>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</si>
  <si>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</si>
  <si>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</si>
  <si>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</si>
  <si>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</si>
  <si>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</si>
  <si>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</si>
  <si>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</si>
  <si>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</si>
  <si>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</si>
  <si>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</si>
  <si>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</si>
  <si>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</si>
  <si>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</si>
  <si>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</si>
  <si>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</si>
  <si>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</si>
  <si>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</si>
  <si>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</si>
  <si>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</si>
  <si>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</si>
  <si>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</si>
  <si>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</si>
  <si>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</si>
  <si>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</si>
  <si>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</si>
  <si>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</si>
  <si>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</si>
  <si>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</si>
  <si>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</si>
  <si>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</si>
  <si>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</si>
  <si>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</si>
  <si>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</si>
  <si>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</si>
  <si>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</si>
  <si>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</si>
  <si>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</si>
  <si>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</si>
  <si>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</si>
  <si>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</si>
  <si>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</si>
  <si>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</si>
  <si>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</si>
  <si>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</si>
  <si>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</si>
  <si>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</si>
  <si>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</si>
  <si>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</si>
  <si>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</si>
  <si>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</si>
  <si>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</si>
  <si>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</si>
  <si>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</si>
  <si>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</si>
  <si>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</si>
  <si>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</si>
  <si>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</si>
  <si>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</si>
  <si>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</si>
  <si>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</si>
  <si>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</si>
  <si>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</si>
  <si>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</si>
  <si>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</si>
  <si>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</si>
  <si>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</si>
  <si>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</si>
  <si>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</si>
  <si>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</si>
  <si>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</si>
  <si>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</si>
  <si>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</si>
  <si>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</si>
  <si>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</si>
  <si>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</si>
  <si>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</si>
  <si>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</si>
  <si>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</si>
  <si>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</si>
  <si>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</si>
  <si>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</si>
  <si>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</si>
  <si>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</si>
  <si>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</si>
  <si>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</si>
  <si>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</si>
  <si>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</si>
  <si>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</si>
  <si>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</si>
  <si>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</si>
  <si>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</si>
  <si>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</si>
  <si>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</si>
  <si>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</si>
  <si>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</si>
  <si>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</si>
  <si>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</si>
  <si>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</si>
  <si>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</si>
  <si>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</si>
  <si>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</si>
  <si>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</si>
  <si>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</si>
  <si>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</si>
  <si>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</si>
  <si>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</si>
  <si>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</si>
  <si>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</si>
  <si>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</si>
  <si>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</si>
  <si>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</si>
  <si>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</si>
  <si>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</si>
  <si>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</si>
  <si>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</si>
  <si>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</si>
  <si>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</si>
  <si>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</si>
  <si>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</si>
  <si>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</si>
  <si>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</si>
  <si>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</si>
  <si>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</si>
  <si>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</si>
  <si>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</si>
  <si>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</si>
  <si>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</si>
  <si>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</si>
  <si>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</si>
  <si>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</si>
  <si>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</si>
  <si>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</si>
  <si>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</si>
  <si>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</si>
  <si>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</si>
  <si>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</si>
  <si>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</si>
  <si>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</si>
  <si>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</si>
  <si>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</si>
  <si>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</si>
  <si>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</si>
  <si>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</si>
  <si>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</si>
  <si>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</si>
  <si>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</si>
  <si>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</si>
  <si>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</si>
  <si>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</si>
  <si>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</si>
  <si>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</si>
  <si>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</si>
  <si>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</si>
  <si>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</si>
  <si>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</si>
  <si>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</si>
  <si>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</si>
  <si>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</si>
  <si>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</si>
  <si>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</si>
  <si>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</si>
  <si>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</si>
  <si>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</si>
  <si>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</si>
  <si>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</si>
  <si>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</si>
  <si>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</si>
  <si>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</si>
  <si>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</si>
  <si>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</si>
  <si>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</si>
  <si>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</si>
  <si>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</si>
  <si>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</si>
  <si>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</si>
  <si>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</si>
  <si>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</si>
  <si>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</si>
  <si>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</si>
  <si>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</si>
  <si>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</si>
  <si>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</si>
  <si>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</si>
  <si>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</si>
  <si>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</si>
  <si>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</si>
  <si>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</si>
  <si>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</si>
  <si>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</si>
  <si>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</si>
  <si>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</si>
  <si>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</si>
  <si>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</si>
  <si>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</si>
  <si>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</si>
  <si>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</si>
  <si>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</si>
  <si>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</si>
  <si>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</si>
  <si>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</si>
  <si>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</si>
  <si>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</si>
  <si>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</si>
  <si>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</si>
  <si>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</si>
  <si>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</si>
  <si>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</si>
  <si>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</si>
  <si>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</si>
  <si>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</si>
  <si>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</si>
  <si>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</si>
  <si>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</si>
  <si>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</si>
  <si>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</si>
  <si>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</si>
  <si>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</si>
  <si>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</si>
  <si>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</si>
  <si>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</si>
  <si>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</si>
  <si>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</si>
  <si>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</si>
  <si>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</si>
  <si>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</si>
  <si>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</si>
  <si>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</si>
  <si>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</si>
  <si>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</si>
  <si>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</si>
  <si>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</si>
  <si>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</si>
  <si>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</si>
  <si>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</si>
  <si>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</si>
  <si>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</si>
  <si>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</si>
  <si>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</si>
  <si>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</si>
  <si>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</si>
  <si>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</si>
  <si>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</si>
  <si>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</si>
  <si>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</si>
  <si>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</si>
  <si>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</si>
  <si>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</si>
  <si>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</si>
  <si>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</si>
  <si>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</si>
  <si>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</si>
  <si>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</si>
  <si>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</si>
  <si>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</si>
  <si>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</si>
  <si>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</si>
  <si>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</si>
  <si>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</si>
  <si>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</si>
  <si>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</si>
  <si>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</si>
  <si>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</si>
  <si>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</si>
  <si>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</si>
  <si>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</si>
  <si>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</si>
  <si>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</si>
  <si>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</si>
  <si>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</si>
  <si>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</si>
  <si>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</si>
  <si>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</si>
  <si>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</si>
  <si>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</si>
  <si>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</si>
  <si>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</si>
  <si>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</si>
  <si>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</si>
  <si>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</si>
  <si>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</si>
  <si>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</si>
  <si>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</si>
  <si>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</si>
  <si>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</si>
  <si>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</si>
  <si>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</si>
  <si>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</si>
  <si>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</si>
  <si>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</si>
  <si>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</si>
  <si>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</si>
  <si>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</si>
  <si>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</si>
  <si>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</si>
  <si>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</si>
  <si>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</si>
  <si>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</si>
  <si>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</si>
  <si>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</si>
  <si>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</si>
  <si>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</si>
  <si>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</si>
  <si>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</si>
  <si>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</si>
  <si>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</si>
  <si>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</si>
  <si>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</si>
  <si>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</si>
  <si>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</si>
  <si>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</si>
  <si>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</si>
  <si>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</si>
  <si>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</si>
  <si>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</si>
  <si>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</si>
  <si>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</si>
  <si>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</si>
  <si>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</si>
  <si>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</si>
  <si>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</si>
  <si>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</si>
  <si>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</si>
  <si>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</si>
  <si>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</si>
  <si>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</si>
  <si>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</si>
  <si>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</si>
  <si>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</si>
  <si>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</si>
  <si>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</si>
  <si>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</si>
  <si>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</si>
  <si>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</si>
  <si>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</si>
  <si>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</si>
  <si>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</si>
  <si>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</si>
  <si>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</si>
  <si>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</si>
  <si>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</si>
  <si>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</si>
  <si>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</si>
  <si>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</si>
  <si>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</si>
  <si>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</si>
  <si>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</si>
  <si>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</si>
  <si>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</si>
  <si>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</si>
  <si>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</si>
  <si>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</si>
  <si>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</si>
  <si>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</si>
  <si>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</si>
  <si>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</si>
  <si>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</si>
  <si>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</si>
  <si>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</si>
  <si>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</si>
  <si>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</si>
  <si>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</si>
  <si>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</si>
  <si>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</si>
  <si>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</si>
  <si>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</si>
  <si>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</si>
  <si>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</si>
  <si>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</si>
  <si>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</si>
  <si>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</si>
  <si>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</si>
  <si>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</si>
  <si>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</si>
  <si>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</si>
  <si>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</si>
  <si>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</si>
  <si>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</si>
  <si>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</si>
  <si>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</si>
  <si>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</si>
  <si>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</si>
  <si>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</si>
  <si>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</si>
  <si>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</si>
  <si>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</si>
  <si>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</si>
  <si>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</si>
  <si>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</si>
  <si>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</si>
  <si>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</si>
  <si>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</si>
  <si>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</si>
  <si>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</si>
  <si>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</si>
  <si>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</si>
  <si>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</si>
  <si>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</si>
  <si>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</si>
  <si>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</si>
  <si>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</si>
  <si>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</si>
  <si>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</si>
  <si>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</si>
  <si>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</si>
  <si>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</si>
  <si>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</si>
  <si>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</si>
  <si>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</si>
  <si>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</si>
  <si>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</si>
  <si>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</si>
  <si>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</si>
  <si>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</si>
  <si>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</si>
  <si>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</si>
  <si>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</si>
  <si>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</si>
  <si>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</si>
  <si>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</si>
  <si>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</si>
  <si>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</si>
  <si>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</si>
  <si>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</si>
  <si>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</si>
  <si>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</si>
  <si>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</si>
  <si>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</si>
  <si>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</si>
  <si>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</si>
  <si>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</si>
  <si>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</si>
  <si>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</si>
  <si>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</si>
  <si>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</si>
  <si>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</si>
  <si>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</si>
  <si>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</si>
  <si>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</si>
  <si>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</si>
  <si>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</si>
  <si>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</si>
  <si>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</si>
  <si>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</si>
  <si>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</si>
  <si>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</si>
  <si>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</si>
  <si>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</si>
  <si>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</si>
  <si>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</si>
  <si>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</si>
  <si>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</si>
  <si>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</si>
  <si>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</si>
  <si>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</si>
  <si>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</si>
  <si>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</si>
  <si>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</si>
  <si>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</si>
  <si>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</si>
  <si>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</si>
  <si>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</si>
  <si>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</si>
  <si>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</si>
  <si>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</si>
  <si>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</si>
  <si>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</si>
  <si>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</si>
  <si>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</si>
  <si>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</si>
  <si>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</si>
  <si>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</si>
  <si>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</si>
  <si>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</si>
  <si>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</si>
  <si>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</si>
  <si>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</si>
  <si>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</si>
  <si>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</si>
  <si>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</si>
  <si>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</si>
  <si>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</si>
  <si>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</si>
  <si>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</si>
  <si>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</si>
  <si>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</si>
  <si>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</si>
  <si>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</si>
  <si>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</si>
  <si>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</si>
  <si>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</si>
  <si>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</si>
  <si>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</si>
  <si>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</si>
  <si>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</si>
  <si>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</si>
  <si>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</si>
  <si>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</si>
  <si>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</si>
  <si>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</si>
  <si>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</si>
  <si>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</si>
  <si>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</si>
  <si>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</si>
  <si>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</si>
  <si>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</si>
  <si>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</si>
  <si>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</si>
  <si>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</si>
  <si>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</si>
  <si>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</si>
  <si>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</si>
  <si>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</si>
  <si>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</si>
  <si>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</si>
  <si>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</si>
  <si>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</si>
  <si>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</si>
  <si>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</si>
  <si>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</si>
  <si>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</si>
  <si>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</si>
  <si>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</si>
  <si>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</si>
  <si>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</si>
  <si>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</si>
  <si>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</si>
  <si>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</si>
  <si>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</si>
  <si>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</si>
  <si>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</si>
  <si>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</si>
  <si>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</si>
  <si>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</si>
  <si>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</si>
  <si>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</si>
  <si>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</si>
  <si>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</si>
  <si>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</si>
  <si>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</si>
  <si>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</si>
  <si>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</si>
  <si>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</si>
  <si>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</si>
  <si>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</si>
  <si>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</si>
  <si>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</si>
  <si>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</si>
  <si>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</si>
  <si>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</si>
  <si>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</si>
  <si>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</si>
  <si>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</si>
  <si>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</si>
  <si>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</si>
  <si>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</si>
  <si>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</si>
  <si>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</si>
  <si>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</si>
  <si>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</si>
  <si>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</si>
  <si>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</si>
  <si>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</si>
  <si>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</si>
  <si>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</si>
  <si>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</si>
  <si>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</si>
  <si>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</si>
  <si>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</si>
  <si>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</si>
  <si>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</si>
  <si>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</si>
  <si>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</si>
  <si>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</si>
  <si>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</si>
  <si>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</si>
  <si>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</si>
  <si>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</si>
  <si>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</si>
  <si>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</si>
  <si>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</si>
  <si>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</si>
  <si>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</si>
  <si>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</si>
  <si>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</si>
  <si>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</si>
  <si>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</si>
  <si>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</si>
  <si>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</si>
  <si>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</si>
  <si>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</si>
  <si>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</si>
  <si>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</si>
  <si>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</si>
  <si>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</si>
  <si>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</si>
  <si>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</si>
  <si>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</si>
  <si>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</si>
  <si>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</si>
  <si>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</si>
  <si>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</si>
  <si>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</si>
  <si>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</si>
  <si>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</si>
  <si>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</si>
  <si>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</si>
  <si>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</si>
  <si>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</si>
  <si>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</si>
  <si>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</si>
  <si>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</si>
  <si>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</si>
  <si>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</si>
  <si>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</si>
  <si>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</si>
  <si>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</si>
  <si>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</si>
  <si>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</si>
  <si>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</si>
  <si>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</si>
  <si>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</si>
  <si>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</si>
  <si>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</si>
  <si>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</si>
  <si>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</si>
  <si>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</si>
  <si>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</si>
  <si>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</si>
  <si>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</si>
  <si>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</si>
  <si>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</si>
  <si>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</si>
  <si>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</si>
  <si>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</si>
  <si>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</si>
  <si>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</si>
  <si>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</si>
  <si>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</si>
  <si>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</si>
  <si>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</si>
  <si>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</si>
  <si>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</si>
  <si>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</si>
  <si>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</si>
  <si>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</si>
  <si>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</si>
  <si>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</si>
  <si>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</si>
  <si>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</si>
  <si>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</si>
  <si>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</si>
  <si>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</si>
  <si>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</si>
  <si>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</si>
  <si>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</si>
  <si>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</si>
  <si>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</si>
  <si>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</si>
  <si>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</si>
  <si>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</si>
  <si>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</si>
  <si>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</si>
  <si>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</si>
  <si>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</si>
  <si>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</si>
  <si>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</si>
  <si>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</si>
  <si>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</si>
  <si>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</si>
  <si>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</si>
  <si>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</si>
  <si>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</si>
  <si>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</si>
  <si>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</si>
  <si>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</si>
  <si>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</si>
  <si>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</si>
  <si>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</si>
  <si>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</si>
  <si>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</si>
  <si>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</si>
  <si>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</si>
  <si>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</si>
  <si>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</si>
  <si>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</si>
  <si>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</si>
  <si>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</si>
  <si>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</si>
  <si>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</si>
  <si>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</si>
  <si>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</si>
  <si>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</si>
  <si>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</si>
  <si>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</si>
  <si>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</si>
  <si>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</si>
  <si>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</si>
  <si>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</si>
  <si>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</si>
  <si>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</si>
  <si>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</si>
  <si>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</si>
  <si>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</si>
  <si>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</si>
  <si>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</si>
  <si>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</si>
  <si>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</si>
  <si>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</si>
  <si>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</si>
  <si>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</si>
  <si>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</si>
  <si>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</si>
  <si>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</si>
  <si>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</si>
  <si>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</si>
  <si>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</si>
  <si>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</si>
  <si>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</si>
  <si>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</si>
  <si>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</si>
  <si>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</si>
  <si>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</si>
  <si>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</si>
  <si>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</si>
  <si>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</si>
  <si>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</si>
  <si>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</si>
  <si>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</si>
  <si>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</si>
  <si>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</si>
  <si>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</si>
  <si>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</si>
  <si>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</si>
  <si>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</si>
  <si>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</si>
  <si>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</si>
  <si>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</si>
  <si>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</si>
  <si>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</si>
  <si>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</si>
  <si>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</si>
  <si>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</si>
  <si>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</si>
  <si>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</si>
  <si>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</si>
  <si>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</si>
  <si>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</si>
  <si>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</si>
  <si>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</si>
  <si>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</si>
  <si>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</si>
  <si>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</si>
  <si>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</si>
  <si>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</si>
  <si>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</si>
  <si>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</si>
  <si>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</si>
  <si>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</si>
  <si>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</si>
  <si>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</si>
  <si>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</si>
  <si>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</si>
  <si>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</si>
  <si>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</si>
  <si>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</si>
  <si>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</si>
  <si>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</si>
  <si>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</si>
  <si>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</si>
  <si>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</si>
  <si>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</si>
  <si>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</si>
  <si>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</si>
  <si>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</si>
  <si>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</si>
  <si>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</si>
  <si>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</si>
  <si>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</si>
  <si>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</si>
  <si>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</si>
  <si>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</si>
  <si>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</si>
  <si>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</si>
  <si>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</si>
  <si>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</si>
  <si>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</si>
  <si>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</si>
  <si>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</si>
  <si>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</si>
  <si>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</si>
  <si>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</si>
  <si>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</si>
  <si>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</si>
  <si>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</si>
  <si>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</si>
  <si>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</si>
  <si>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</si>
  <si>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</si>
  <si>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</si>
  <si>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</si>
  <si>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</si>
  <si>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</si>
  <si>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</si>
  <si>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</si>
  <si>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</si>
  <si>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</si>
  <si>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</si>
  <si>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</si>
  <si>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</si>
  <si>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</si>
  <si>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</si>
  <si>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</si>
  <si>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</si>
  <si>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</si>
  <si>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</si>
  <si>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</si>
  <si>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</si>
  <si>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</si>
  <si>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</si>
  <si>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</si>
  <si>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</si>
  <si>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</si>
  <si>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</si>
  <si>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</si>
  <si>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</si>
  <si>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</si>
  <si>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</si>
  <si>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</si>
  <si>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</si>
  <si>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</si>
  <si>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</si>
  <si>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</si>
  <si>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</si>
  <si>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</si>
  <si>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</si>
  <si>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</si>
  <si>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</si>
  <si>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</si>
  <si>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</si>
  <si>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</si>
  <si>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</si>
  <si>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</si>
  <si>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</si>
  <si>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</si>
  <si>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</si>
  <si>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</si>
  <si>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</si>
  <si>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</si>
  <si>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</si>
  <si>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</si>
  <si>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</si>
  <si>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</si>
  <si>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</si>
  <si>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</si>
  <si>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</si>
  <si>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</si>
  <si>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</si>
  <si>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</si>
  <si>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</si>
  <si>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</si>
  <si>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</si>
  <si>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</si>
  <si>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</si>
  <si>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</si>
  <si>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</si>
  <si>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</si>
  <si>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</si>
  <si>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</si>
  <si>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</si>
  <si>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</si>
  <si>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</si>
  <si>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</si>
  <si>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</si>
  <si>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</si>
  <si>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</si>
  <si>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</si>
  <si>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</si>
  <si>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</si>
  <si>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</si>
  <si>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</si>
  <si>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</si>
  <si>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</si>
  <si>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</si>
  <si>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</si>
  <si>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</si>
  <si>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</si>
  <si>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</si>
  <si>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</si>
  <si>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</si>
  <si>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</si>
  <si>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</si>
  <si>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</si>
  <si>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</si>
  <si>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</si>
  <si>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</si>
  <si>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</si>
  <si>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</si>
  <si>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</si>
  <si>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</si>
  <si>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</si>
  <si>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</si>
  <si>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</si>
  <si>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</si>
  <si>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</si>
  <si>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</si>
  <si>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</si>
  <si>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</si>
  <si>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</si>
  <si>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</si>
  <si>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</si>
  <si>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</si>
  <si>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</si>
  <si>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</si>
  <si>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</si>
  <si>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</si>
  <si>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</si>
  <si>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</si>
  <si>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</si>
  <si>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</si>
  <si>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</si>
  <si>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</si>
  <si>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</si>
  <si>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</si>
  <si>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</si>
  <si>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</si>
  <si>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</si>
  <si>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</si>
  <si>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</si>
  <si>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</si>
  <si>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</si>
  <si>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</si>
  <si>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</si>
  <si>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</si>
  <si>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</si>
  <si>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</si>
  <si>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</si>
  <si>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</si>
  <si>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</si>
  <si>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</si>
  <si>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</si>
  <si>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</si>
  <si>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</si>
  <si>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</si>
  <si>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</si>
  <si>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</si>
  <si>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</si>
  <si>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</si>
  <si>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</si>
  <si>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</si>
  <si>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</si>
  <si>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</si>
  <si>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</si>
  <si>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</si>
  <si>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</si>
  <si>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</si>
  <si>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</si>
  <si>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</si>
  <si>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</si>
  <si>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</si>
  <si>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</si>
  <si>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</si>
  <si>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</si>
  <si>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</si>
  <si>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</si>
  <si>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</si>
  <si>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</si>
  <si>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</si>
  <si>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</si>
  <si>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</si>
  <si>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</si>
  <si>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</si>
  <si>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</si>
  <si>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</si>
  <si>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</si>
  <si>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</si>
  <si>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</si>
  <si>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</si>
  <si>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</si>
  <si>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</si>
  <si>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</si>
  <si>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</si>
  <si>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</si>
  <si>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</si>
  <si>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</si>
  <si>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</si>
  <si>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</si>
  <si>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</si>
  <si>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</si>
  <si>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</si>
  <si>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</si>
  <si>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</si>
  <si>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</si>
  <si>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</si>
  <si>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</si>
  <si>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</si>
  <si>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</si>
  <si>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</si>
  <si>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</si>
  <si>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</si>
  <si>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</si>
  <si>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</si>
  <si>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</si>
  <si>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</si>
  <si>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</si>
  <si>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</si>
  <si>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</si>
  <si>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</si>
  <si>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</si>
  <si>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</si>
  <si>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</si>
  <si>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</si>
  <si>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</si>
  <si>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</si>
  <si>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</si>
  <si>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</si>
  <si>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</si>
  <si>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</si>
  <si>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</si>
  <si>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</si>
  <si>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</si>
  <si>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</si>
  <si>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</si>
  <si>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</si>
  <si>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</si>
  <si>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</si>
  <si>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</si>
  <si>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</si>
  <si>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</si>
  <si>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</si>
  <si>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</si>
  <si>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</si>
  <si>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</si>
  <si>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</si>
  <si>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</si>
  <si>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</si>
  <si>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</si>
  <si>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</si>
  <si>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</si>
  <si>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</si>
  <si>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</si>
  <si>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</si>
  <si>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</si>
  <si>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</si>
  <si>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</si>
  <si>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</si>
  <si>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</si>
  <si>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</si>
  <si>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</si>
  <si>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</si>
  <si>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</si>
  <si>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</si>
  <si>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</si>
  <si>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</si>
  <si>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</si>
  <si>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</si>
  <si>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</si>
  <si>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</si>
  <si>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</si>
  <si>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</si>
  <si>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</si>
  <si>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</si>
  <si>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</si>
  <si>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</si>
  <si>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</si>
  <si>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</si>
  <si>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</si>
  <si>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</si>
  <si>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</si>
  <si>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</si>
  <si>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</si>
  <si>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</si>
  <si>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</si>
  <si>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</si>
  <si>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</si>
  <si>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</si>
  <si>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</si>
  <si>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</si>
  <si>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</si>
  <si>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</si>
  <si>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</si>
  <si>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</si>
  <si>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</si>
  <si>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</si>
  <si>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</si>
  <si>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</si>
  <si>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</si>
  <si>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</si>
  <si>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</si>
  <si>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</si>
  <si>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</si>
  <si>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</si>
  <si>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</si>
  <si>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</si>
  <si>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</si>
  <si>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</si>
  <si>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</si>
  <si>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</si>
  <si>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</si>
  <si>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</si>
  <si>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</si>
  <si>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</si>
  <si>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</si>
  <si>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</si>
  <si>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</si>
  <si>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</si>
  <si>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</si>
  <si>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</si>
  <si>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</si>
  <si>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</si>
  <si>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</si>
  <si>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</si>
  <si>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</si>
  <si>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</si>
  <si>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</si>
  <si>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</si>
  <si>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</si>
  <si>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</si>
  <si>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</si>
  <si>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</si>
  <si>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</si>
  <si>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</si>
  <si>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</si>
  <si>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</si>
  <si>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</si>
  <si>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</si>
  <si>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</si>
  <si>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</si>
  <si>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</si>
  <si>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</si>
  <si>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</si>
  <si>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</si>
  <si>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</si>
  <si>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</si>
  <si>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</si>
  <si>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</si>
  <si>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</si>
  <si>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</si>
  <si>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</si>
  <si>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</si>
  <si>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</si>
  <si>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</si>
  <si>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</si>
  <si>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</si>
  <si>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</si>
  <si>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</si>
  <si>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</si>
  <si>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</si>
  <si>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</si>
  <si>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</si>
  <si>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</si>
  <si>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</si>
  <si>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</si>
  <si>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</si>
  <si>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</si>
  <si>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</si>
  <si>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</si>
  <si>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</si>
  <si>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</si>
  <si>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</si>
  <si>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</si>
  <si>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</si>
  <si>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</si>
  <si>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</si>
  <si>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</si>
  <si>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</si>
  <si>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</si>
  <si>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</si>
  <si>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</si>
  <si>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</si>
  <si>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</si>
  <si>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</si>
  <si>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</si>
  <si>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</si>
  <si>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</si>
  <si>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</si>
  <si>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</si>
  <si>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</si>
  <si>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</si>
  <si>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</si>
  <si>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</si>
  <si>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</si>
  <si>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</si>
  <si>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</si>
  <si>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</si>
  <si>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</si>
  <si>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</si>
  <si>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</si>
  <si>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</si>
  <si>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</si>
  <si>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</si>
  <si>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</si>
  <si>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</si>
  <si>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</si>
  <si>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</si>
  <si>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</si>
  <si>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</si>
  <si>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</si>
  <si>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</si>
  <si>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</si>
  <si>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</si>
  <si>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</si>
  <si>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</si>
  <si>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</si>
  <si>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</si>
  <si>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</si>
  <si>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</si>
  <si>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</si>
  <si>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</si>
  <si>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</si>
  <si>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</si>
  <si>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</si>
  <si>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</si>
  <si>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</si>
  <si>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</si>
  <si>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</si>
  <si>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</si>
  <si>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</si>
  <si>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</si>
  <si>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</si>
  <si>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</si>
  <si>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</si>
  <si>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</si>
  <si>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</si>
  <si>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</si>
  <si>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</si>
  <si>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</si>
  <si>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</si>
  <si>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</si>
  <si>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</si>
  <si>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</si>
  <si>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</si>
  <si>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</si>
  <si>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</si>
  <si>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</si>
  <si>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</si>
  <si>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</si>
  <si>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</si>
  <si>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</si>
  <si>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</si>
  <si>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</si>
  <si>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</si>
  <si>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</si>
  <si>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</si>
  <si>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</si>
  <si>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</si>
  <si>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</si>
  <si>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</si>
  <si>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</si>
  <si>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</si>
  <si>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</si>
  <si>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</si>
  <si>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</si>
  <si>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</si>
  <si>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</si>
  <si>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</si>
  <si>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</si>
  <si>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</si>
  <si>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</si>
  <si>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</si>
  <si>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</si>
  <si>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</si>
  <si>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</si>
  <si>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</si>
  <si>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</si>
  <si>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</si>
  <si>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</si>
  <si>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</si>
  <si>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</si>
  <si>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</si>
  <si>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</si>
  <si>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</si>
  <si>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</si>
  <si>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</si>
  <si>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</si>
  <si>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</si>
  <si>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</si>
  <si>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</si>
  <si>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</si>
  <si>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</si>
  <si>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</si>
  <si>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</si>
  <si>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</si>
  <si>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</si>
  <si>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</si>
  <si>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</si>
  <si>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</si>
  <si>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</si>
  <si>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</si>
  <si>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</si>
  <si>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</si>
  <si>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</si>
  <si>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</si>
  <si>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</si>
  <si>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</si>
  <si>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</si>
  <si>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</si>
  <si>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</si>
  <si>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</si>
  <si>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</si>
  <si>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</si>
  <si>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</si>
  <si>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</si>
  <si>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</si>
  <si>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</si>
  <si>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</si>
  <si>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</si>
  <si>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</si>
  <si>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</si>
  <si>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</si>
  <si>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</si>
  <si>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</si>
  <si>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</si>
  <si>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</si>
  <si>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</si>
  <si>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</si>
  <si>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</si>
  <si>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</si>
  <si>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</si>
  <si>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</si>
  <si>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</si>
  <si>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</si>
  <si>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</si>
  <si>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</si>
  <si>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</si>
  <si>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</si>
  <si>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</si>
  <si>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</si>
  <si>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</si>
  <si>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</si>
  <si>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</si>
  <si>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</si>
  <si>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</si>
  <si>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</si>
  <si>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</si>
  <si>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</si>
  <si>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</si>
  <si>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</si>
  <si>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</si>
  <si>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</si>
  <si>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</si>
  <si>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</si>
  <si>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</si>
  <si>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</si>
  <si>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</si>
  <si>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</si>
  <si>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</si>
  <si>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</si>
  <si>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</si>
  <si>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</si>
  <si>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</si>
  <si>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</si>
  <si>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</si>
  <si>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</si>
  <si>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</si>
  <si>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</si>
  <si>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</si>
  <si>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</si>
  <si>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</si>
  <si>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</si>
  <si>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</si>
  <si>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</si>
  <si>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</si>
  <si>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</si>
  <si>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</si>
  <si>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</si>
  <si>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</si>
  <si>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</si>
  <si>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</si>
  <si>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</si>
  <si>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</si>
  <si>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</si>
  <si>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</si>
  <si>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</si>
  <si>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</si>
  <si>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</si>
  <si>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</si>
  <si>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</si>
  <si>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</si>
  <si>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</si>
  <si>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</si>
  <si>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</si>
  <si>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</si>
  <si>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</si>
  <si>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</si>
  <si>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</si>
  <si>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</si>
  <si>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</si>
  <si>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</si>
  <si>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</si>
  <si>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</si>
  <si>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</si>
  <si>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</si>
  <si>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</si>
  <si>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</si>
  <si>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</si>
  <si>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</si>
  <si>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</si>
  <si>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</si>
  <si>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</si>
  <si>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</si>
  <si>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</si>
  <si>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</si>
  <si>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</si>
  <si>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</si>
  <si>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</si>
  <si>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</si>
  <si>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</si>
  <si>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</si>
  <si>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</si>
  <si>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</si>
  <si>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</si>
  <si>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</si>
  <si>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</si>
  <si>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</si>
  <si>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</si>
  <si>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</si>
  <si>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</si>
  <si>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</si>
  <si>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</si>
  <si>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</si>
  <si>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</si>
  <si>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</si>
  <si>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</si>
  <si>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</si>
  <si>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</si>
  <si>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</si>
  <si>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</si>
  <si>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</si>
  <si>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</si>
  <si>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</si>
  <si>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</si>
  <si>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</si>
  <si>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</si>
  <si>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</si>
  <si>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</si>
  <si>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</si>
  <si>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</si>
  <si>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</si>
  <si>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</si>
  <si>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</si>
  <si>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</si>
  <si>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</si>
  <si>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</si>
  <si>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</si>
  <si>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</si>
  <si>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</si>
  <si>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</si>
  <si>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</si>
  <si>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</si>
  <si>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</si>
  <si>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</si>
  <si>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</si>
  <si>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</si>
  <si>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</si>
  <si>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</si>
  <si>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</si>
  <si>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</si>
  <si>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</si>
  <si>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</si>
  <si>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</si>
  <si>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</si>
  <si>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</si>
  <si>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</si>
  <si>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</si>
  <si>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</si>
  <si>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</si>
  <si>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</si>
  <si>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</si>
  <si>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</si>
  <si>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</si>
  <si>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</si>
  <si>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</si>
  <si>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</si>
  <si>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</si>
  <si>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</si>
  <si>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</si>
  <si>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</si>
  <si>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</si>
  <si>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</si>
  <si>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</si>
  <si>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</si>
  <si>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</si>
  <si>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</si>
  <si>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</si>
  <si>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</si>
  <si>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</si>
  <si>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</si>
  <si>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</si>
  <si>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</si>
  <si>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</si>
  <si>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</si>
  <si>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</si>
  <si>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</si>
  <si>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</si>
  <si>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</si>
  <si>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</si>
  <si>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</si>
  <si>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</si>
  <si>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</si>
  <si>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</si>
  <si>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</si>
  <si>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</si>
  <si>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</si>
  <si>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</si>
  <si>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</si>
  <si>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</si>
  <si>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</si>
  <si>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</si>
  <si>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</si>
  <si>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</si>
  <si>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</si>
  <si>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</si>
  <si>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</si>
  <si>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</si>
  <si>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</si>
  <si>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</si>
  <si>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</si>
  <si>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</si>
  <si>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</si>
  <si>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</si>
  <si>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</si>
  <si>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</si>
  <si>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</si>
  <si>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</si>
  <si>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</si>
  <si>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</si>
  <si>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</si>
  <si>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</si>
  <si>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</si>
  <si>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</si>
  <si>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</si>
  <si>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</si>
  <si>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</si>
  <si>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</si>
  <si>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</si>
  <si>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</si>
  <si>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</si>
  <si>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</si>
  <si>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</si>
  <si>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</si>
  <si>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</si>
  <si>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</si>
  <si>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</si>
  <si>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</si>
  <si>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</si>
  <si>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</si>
  <si>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</si>
  <si>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</si>
  <si>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</si>
  <si>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</si>
  <si>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</si>
  <si>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</si>
  <si>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</si>
  <si>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</si>
  <si>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</si>
  <si>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</si>
  <si>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</si>
  <si>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</si>
  <si>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</si>
  <si>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</si>
  <si>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</si>
  <si>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</si>
  <si>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</si>
  <si>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</si>
  <si>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</si>
  <si>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</si>
  <si>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</si>
  <si>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</si>
  <si>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</si>
  <si>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</si>
  <si>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</si>
  <si>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</si>
  <si>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</si>
  <si>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</si>
  <si>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</si>
  <si>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</si>
  <si>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</si>
  <si>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</si>
  <si>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</si>
  <si>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</si>
  <si>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</si>
  <si>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</si>
  <si>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</si>
  <si>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</si>
  <si>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</si>
  <si>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</si>
  <si>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</si>
  <si>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</si>
  <si>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</si>
  <si>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</si>
  <si>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</si>
  <si>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</si>
  <si>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</si>
  <si>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</si>
  <si>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</si>
  <si>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</si>
  <si>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</si>
  <si>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</si>
  <si>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</si>
  <si>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</si>
  <si>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</si>
  <si>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</si>
  <si>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</si>
  <si>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</si>
  <si>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</si>
  <si>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</si>
  <si>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</si>
  <si>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</si>
  <si>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</si>
  <si>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</si>
  <si>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</si>
  <si>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</si>
  <si>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</si>
  <si>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</si>
  <si>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</si>
  <si>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</si>
  <si>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</si>
  <si>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</si>
  <si>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</si>
  <si>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</si>
  <si>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</si>
  <si>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</si>
  <si>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</si>
  <si>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</si>
  <si>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</si>
  <si>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</si>
  <si>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</si>
  <si>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</si>
  <si>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</si>
  <si>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</si>
  <si>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</si>
  <si>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</si>
  <si>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</si>
  <si>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</si>
  <si>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</si>
  <si>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</si>
  <si>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</si>
  <si>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</si>
  <si>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</si>
  <si>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</si>
  <si>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</si>
  <si>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</si>
  <si>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</si>
  <si>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</si>
  <si>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</si>
  <si>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</si>
  <si>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</si>
  <si>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</si>
  <si>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</si>
  <si>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</si>
  <si>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</si>
  <si>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</si>
  <si>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</si>
  <si>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</si>
  <si>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</si>
  <si>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</si>
  <si>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</si>
  <si>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</si>
  <si>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</si>
  <si>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</si>
  <si>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</si>
  <si>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</si>
  <si>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</si>
  <si>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</si>
  <si>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</si>
  <si>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</si>
  <si>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</si>
  <si>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</si>
  <si>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</si>
  <si>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</si>
  <si>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</si>
  <si>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</si>
  <si>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</si>
  <si>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</si>
  <si>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</si>
  <si>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</si>
  <si>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</si>
  <si>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</si>
  <si>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</si>
  <si>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</si>
  <si>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</si>
  <si>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</si>
  <si>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</si>
  <si>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</si>
  <si>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</si>
  <si>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</si>
  <si>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</si>
  <si>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</si>
  <si>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</si>
  <si>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</si>
  <si>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</si>
  <si>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</si>
  <si>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</si>
  <si>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</si>
  <si>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</si>
  <si>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</si>
  <si>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</si>
  <si>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</si>
  <si>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</si>
  <si>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</si>
  <si>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</si>
  <si>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</si>
  <si>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</si>
  <si>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</si>
  <si>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</si>
  <si>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</si>
  <si>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</si>
  <si>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</si>
  <si>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</si>
  <si>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</si>
  <si>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</si>
  <si>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</si>
  <si>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</si>
  <si>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</si>
  <si>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</si>
  <si>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</si>
  <si>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</si>
  <si>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</si>
  <si>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</si>
  <si>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</si>
  <si>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</si>
  <si>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</si>
  <si>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</si>
  <si>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</si>
  <si>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</si>
  <si>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</si>
  <si>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</si>
  <si>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</si>
  <si>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</si>
  <si>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</si>
  <si>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</si>
  <si>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</si>
  <si>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</si>
  <si>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</si>
  <si>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</si>
  <si>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</si>
  <si>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</si>
  <si>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</si>
  <si>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</si>
  <si>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</si>
  <si>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</si>
  <si>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</si>
  <si>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</si>
  <si>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</si>
  <si>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</si>
  <si>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</si>
  <si>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</si>
  <si>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</si>
  <si>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</si>
  <si>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</si>
  <si>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</si>
  <si>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</si>
  <si>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</si>
  <si>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</si>
  <si>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</si>
  <si>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</si>
  <si>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</si>
  <si>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</si>
  <si>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</si>
  <si>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</si>
  <si>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</si>
  <si>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</si>
  <si>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</si>
  <si>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</si>
  <si>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</si>
  <si>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</si>
  <si>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</si>
  <si>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</si>
  <si>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</si>
  <si>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</si>
  <si>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</si>
  <si>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</si>
  <si>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</si>
  <si>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</si>
  <si>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</si>
  <si>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</si>
  <si>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</si>
  <si>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</si>
  <si>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</si>
  <si>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</si>
  <si>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</si>
  <si>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</si>
  <si>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</si>
  <si>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</si>
  <si>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</si>
  <si>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</si>
  <si>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</si>
  <si>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</si>
  <si>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</si>
  <si>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</si>
  <si>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</si>
  <si>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</si>
  <si>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</si>
  <si>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</si>
  <si>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</si>
  <si>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</si>
  <si>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</si>
  <si>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</si>
  <si>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</si>
  <si>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</si>
  <si>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</si>
  <si>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</si>
  <si>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</si>
  <si>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</si>
  <si>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</si>
  <si>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</si>
  <si>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</si>
  <si>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</si>
  <si>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</si>
  <si>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</si>
  <si>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</si>
  <si>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</si>
  <si>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</si>
  <si>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</si>
  <si>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</si>
  <si>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</si>
  <si>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</si>
  <si>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</si>
  <si>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</si>
  <si>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</si>
  <si>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</si>
  <si>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</si>
  <si>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</si>
  <si>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</si>
  <si>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</si>
  <si>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</si>
  <si>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</si>
  <si>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</si>
  <si>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</si>
  <si>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</si>
  <si>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</si>
  <si>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</si>
  <si>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</si>
  <si>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</si>
  <si>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</si>
  <si>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</si>
  <si>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</si>
  <si>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</si>
  <si>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</si>
  <si>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</si>
  <si>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</si>
  <si>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</si>
  <si>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</si>
  <si>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</si>
  <si>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</si>
  <si>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</si>
  <si>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</si>
  <si>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</si>
  <si>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</si>
  <si>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</si>
  <si>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</si>
  <si>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</si>
  <si>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</si>
  <si>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</si>
  <si>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</si>
  <si>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</si>
  <si>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</si>
  <si>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</si>
  <si>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</si>
  <si>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</si>
  <si>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</si>
  <si>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</si>
  <si>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</si>
  <si>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</si>
  <si>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</si>
  <si>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</si>
  <si>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</si>
  <si>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</si>
  <si>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</si>
  <si>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</si>
  <si>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</si>
  <si>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</si>
  <si>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</si>
  <si>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</si>
  <si>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</si>
  <si>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</si>
  <si>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</si>
  <si>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</si>
  <si>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</si>
  <si>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</si>
  <si>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</si>
  <si>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</si>
  <si>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</si>
  <si>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</si>
  <si>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</si>
  <si>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</si>
  <si>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</si>
  <si>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</si>
  <si>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</si>
  <si>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</si>
  <si>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</si>
  <si>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</si>
  <si>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</si>
  <si>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</si>
  <si>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</si>
  <si>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</si>
  <si>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</si>
  <si>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</si>
  <si>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</si>
  <si>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</si>
  <si>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</si>
  <si>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</si>
  <si>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</si>
  <si>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</si>
  <si>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</si>
  <si>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</si>
  <si>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</si>
  <si>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</si>
  <si>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</si>
  <si>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</si>
  <si>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</si>
  <si>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</si>
  <si>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</si>
  <si>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</si>
  <si>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</si>
  <si>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</si>
  <si>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</si>
  <si>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</si>
  <si>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</si>
  <si>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</si>
  <si>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</si>
  <si>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</si>
  <si>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</si>
  <si>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</si>
  <si>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</si>
  <si>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</si>
  <si>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</si>
  <si>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</si>
  <si>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</si>
  <si>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</si>
  <si>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</si>
  <si>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</si>
  <si>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</si>
  <si>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</si>
  <si>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</si>
  <si>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</si>
  <si>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</si>
  <si>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</si>
  <si>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</si>
  <si>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</si>
  <si>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</si>
  <si>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</si>
  <si>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</si>
  <si>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</si>
  <si>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</si>
  <si>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</si>
  <si>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</si>
  <si>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</si>
  <si>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</si>
  <si>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</si>
  <si>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</si>
  <si>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</si>
  <si>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</si>
  <si>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</si>
  <si>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</si>
  <si>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</si>
  <si>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</si>
  <si>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</si>
  <si>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</si>
  <si>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</si>
  <si>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</si>
  <si>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</si>
  <si>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</si>
  <si>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</si>
  <si>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</si>
  <si>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</si>
  <si>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</si>
  <si>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</si>
  <si>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</si>
  <si>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</si>
  <si>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</si>
  <si>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</si>
  <si>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</si>
  <si>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</si>
  <si>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</si>
  <si>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</si>
  <si>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</si>
  <si>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</si>
  <si>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</si>
  <si>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</si>
  <si>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</si>
  <si>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</si>
  <si>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</si>
  <si>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</si>
  <si>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</si>
  <si>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</si>
  <si>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</si>
  <si>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</si>
  <si>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</si>
  <si>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</si>
  <si>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</si>
  <si>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</si>
  <si>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</si>
  <si>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</si>
  <si>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</si>
  <si>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</si>
  <si>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</si>
  <si>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</si>
  <si>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</si>
  <si>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</si>
  <si>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</si>
  <si>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</si>
  <si>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</si>
  <si>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</si>
  <si>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</si>
  <si>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</si>
  <si>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</si>
  <si>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</si>
  <si>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</si>
  <si>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</si>
  <si>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</si>
  <si>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</si>
  <si>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</si>
  <si>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</si>
  <si>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</si>
  <si>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</si>
  <si>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</si>
  <si>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</si>
  <si>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</si>
  <si>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</si>
  <si>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</si>
  <si>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</si>
  <si>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</si>
  <si>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</si>
  <si>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</si>
  <si>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</si>
  <si>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</si>
  <si>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</si>
  <si>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</si>
  <si>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</si>
  <si>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</si>
  <si>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</si>
  <si>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</si>
  <si>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</si>
  <si>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</si>
  <si>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</si>
  <si>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</si>
  <si>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</si>
  <si>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</si>
  <si>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</si>
  <si>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</si>
  <si>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</si>
  <si>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</si>
  <si>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</si>
  <si>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</si>
  <si>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</si>
  <si>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</si>
  <si>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</si>
  <si>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</si>
  <si>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</si>
  <si>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</si>
  <si>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</si>
  <si>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</si>
  <si>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</si>
  <si>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</si>
  <si>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</si>
  <si>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</si>
  <si>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</si>
  <si>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</si>
  <si>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</si>
  <si>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</si>
  <si>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</si>
  <si>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</si>
  <si>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</si>
  <si>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</si>
  <si>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</si>
  <si>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</si>
  <si>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</si>
  <si>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</si>
  <si>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</si>
  <si>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</si>
  <si>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</si>
  <si>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</si>
  <si>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</si>
  <si>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</si>
  <si>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</si>
  <si>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</si>
  <si>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</si>
  <si>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</si>
  <si>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</si>
  <si>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</si>
  <si>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</si>
  <si>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</si>
  <si>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</si>
  <si>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</si>
  <si>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</si>
  <si>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</si>
  <si>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</si>
  <si>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</si>
  <si>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</si>
  <si>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</si>
  <si>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</si>
  <si>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</si>
  <si>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</si>
  <si>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</si>
  <si>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</si>
  <si>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</si>
  <si>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</si>
  <si>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</si>
  <si>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</si>
  <si>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</si>
  <si>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</si>
  <si>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</si>
  <si>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</si>
  <si>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</si>
  <si>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</si>
  <si>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</si>
  <si>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</si>
  <si>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</si>
  <si>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</si>
  <si>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</si>
  <si>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</si>
  <si>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</si>
  <si>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</si>
  <si>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</si>
  <si>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</si>
  <si>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</si>
  <si>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</si>
  <si>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</si>
  <si>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</si>
  <si>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</si>
  <si>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</si>
  <si>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</si>
  <si>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</si>
  <si>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</si>
  <si>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</si>
  <si>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</si>
  <si>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</si>
  <si>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</si>
  <si>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</si>
  <si>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</si>
  <si>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</si>
  <si>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</si>
  <si>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</si>
  <si>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</si>
  <si>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</si>
  <si>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</si>
  <si>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</si>
  <si>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</si>
  <si>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</si>
  <si>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</si>
  <si>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</si>
  <si>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</si>
  <si>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</si>
  <si>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</si>
  <si>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</si>
  <si>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</si>
  <si>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</si>
  <si>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</si>
  <si>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</si>
  <si>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</si>
  <si>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</si>
  <si>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</si>
  <si>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</si>
  <si>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</si>
  <si>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</si>
  <si>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</si>
  <si>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</si>
  <si>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</si>
  <si>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</si>
  <si>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</si>
  <si>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</si>
  <si>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</si>
  <si>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</si>
  <si>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</si>
  <si>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</si>
  <si>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</si>
  <si>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</si>
  <si>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</si>
  <si>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</si>
  <si>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</si>
  <si>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</si>
  <si>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</si>
  <si>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</si>
  <si>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</si>
  <si>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</si>
  <si>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</si>
  <si>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</si>
  <si>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</si>
  <si>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</si>
  <si>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</si>
  <si>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</si>
  <si>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</si>
  <si>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</si>
  <si>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</si>
  <si>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</si>
  <si>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</si>
  <si>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</si>
  <si>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</si>
  <si>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</si>
  <si>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</si>
  <si>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</si>
  <si>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</si>
  <si>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</si>
  <si>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</si>
  <si>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</si>
  <si>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</si>
  <si>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</si>
  <si>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</si>
  <si>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</si>
  <si>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</si>
  <si>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</si>
  <si>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</si>
  <si>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</si>
  <si>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</si>
  <si>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</si>
  <si>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</si>
  <si>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</si>
  <si>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</si>
  <si>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</si>
  <si>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</si>
  <si>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</si>
  <si>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</si>
  <si>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</si>
  <si>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</si>
  <si>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</si>
  <si>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</si>
  <si>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</si>
  <si>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</si>
  <si>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</si>
  <si>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</si>
  <si>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</si>
  <si>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</si>
  <si>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</si>
  <si>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</si>
  <si>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</si>
  <si>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</si>
  <si>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</si>
  <si>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</si>
  <si>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</si>
  <si>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</si>
  <si>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</si>
  <si>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</si>
  <si>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</si>
  <si>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</si>
  <si>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</si>
  <si>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</si>
  <si>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</si>
  <si>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</si>
  <si>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</si>
  <si>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</si>
  <si>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</si>
  <si>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</si>
  <si>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</si>
  <si>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</si>
  <si>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</si>
  <si>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</si>
  <si>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</si>
  <si>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</si>
  <si>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</si>
  <si>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</si>
  <si>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</si>
  <si>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</si>
  <si>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</si>
  <si>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</si>
  <si>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</si>
  <si>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</si>
  <si>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</si>
  <si>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</si>
  <si>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</si>
  <si>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</si>
  <si>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</si>
  <si>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</si>
  <si>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</si>
  <si>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</si>
  <si>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</si>
  <si>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</si>
  <si>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</si>
  <si>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</si>
  <si>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</si>
  <si>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</si>
  <si>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</si>
  <si>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</si>
  <si>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</si>
  <si>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</si>
  <si>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</si>
  <si>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</si>
  <si>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</si>
  <si>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</si>
  <si>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</si>
  <si>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</si>
  <si>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</si>
  <si>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</si>
  <si>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</si>
  <si>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</si>
  <si>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</si>
  <si>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</si>
  <si>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</si>
  <si>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</si>
  <si>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</si>
  <si>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</si>
  <si>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</si>
  <si>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</si>
  <si>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</si>
  <si>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</si>
  <si>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</si>
  <si>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</si>
  <si>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</si>
  <si>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</si>
  <si>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</si>
  <si>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</si>
  <si>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</si>
  <si>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</si>
  <si>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</si>
  <si>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</si>
  <si>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</si>
  <si>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</si>
  <si>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</si>
  <si>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</si>
  <si>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</si>
  <si>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</si>
  <si>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</si>
  <si>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</si>
  <si>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</si>
  <si>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</si>
  <si>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</si>
  <si>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</si>
  <si>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</si>
  <si>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</si>
  <si>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</si>
  <si>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</si>
  <si>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</si>
  <si>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</si>
  <si>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</si>
  <si>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</si>
  <si>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</si>
  <si>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</si>
  <si>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</si>
  <si>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</si>
  <si>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</si>
  <si>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</si>
  <si>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</si>
  <si>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</si>
  <si>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</si>
  <si>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</si>
  <si>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</si>
  <si>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</si>
  <si>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</si>
  <si>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</si>
  <si>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</si>
  <si>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</si>
  <si>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</si>
  <si>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</si>
  <si>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</si>
  <si>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</si>
  <si>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</si>
  <si>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</si>
  <si>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</si>
  <si>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</si>
  <si>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</si>
  <si>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</si>
  <si>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</si>
  <si>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</si>
  <si>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</si>
  <si>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</si>
  <si>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</si>
  <si>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</si>
  <si>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</si>
  <si>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</si>
  <si>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</si>
  <si>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</si>
  <si>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</si>
  <si>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</si>
  <si>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</si>
  <si>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</si>
  <si>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</si>
  <si>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</si>
  <si>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</si>
  <si>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</si>
  <si>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</si>
  <si>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</si>
  <si>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</si>
  <si>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</si>
  <si>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</si>
  <si>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</si>
  <si>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</si>
  <si>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</si>
  <si>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</si>
  <si>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</si>
  <si>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</si>
  <si>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</si>
  <si>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</si>
  <si>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</si>
  <si>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</si>
  <si>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</si>
  <si>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</si>
  <si>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</si>
  <si>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</si>
  <si>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</si>
  <si>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</si>
  <si>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</si>
  <si>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</si>
  <si>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</si>
  <si>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</si>
  <si>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</si>
  <si>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</si>
  <si>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</si>
  <si>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</si>
  <si>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</si>
  <si>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</si>
  <si>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</si>
  <si>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</si>
  <si>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</si>
  <si>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</si>
  <si>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</si>
  <si>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</si>
  <si>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</si>
  <si>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</si>
  <si>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</si>
  <si>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</si>
  <si>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</si>
  <si>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</si>
  <si>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</si>
  <si>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</si>
  <si>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</si>
  <si>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</si>
  <si>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</si>
  <si>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</si>
  <si>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</si>
  <si>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</si>
  <si>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</si>
  <si>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</si>
  <si>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</si>
  <si>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</si>
  <si>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</si>
  <si>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</si>
  <si>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</si>
  <si>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</si>
  <si>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</si>
  <si>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</si>
  <si>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</si>
  <si>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</si>
  <si>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</si>
  <si>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</si>
  <si>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</si>
  <si>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</si>
  <si>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</si>
  <si>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</si>
  <si>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</si>
  <si>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</si>
  <si>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</si>
  <si>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</si>
  <si>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</si>
  <si>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</si>
  <si>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</si>
  <si>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</si>
  <si>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</si>
  <si>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</si>
  <si>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</si>
  <si>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</si>
  <si>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</si>
  <si>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</si>
  <si>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</si>
  <si>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</si>
  <si>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</si>
  <si>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</si>
  <si>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</si>
  <si>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</si>
  <si>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</si>
  <si>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</si>
  <si>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</si>
  <si>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</si>
  <si>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</si>
  <si>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</si>
  <si>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</si>
  <si>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</si>
  <si>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</si>
  <si>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</si>
  <si>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</si>
  <si>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</si>
  <si>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</si>
  <si>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</si>
  <si>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</si>
  <si>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</si>
  <si>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</si>
  <si>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</si>
  <si>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</si>
  <si>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</si>
  <si>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</si>
  <si>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</si>
  <si>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</si>
  <si>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</si>
  <si>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</si>
  <si>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</si>
  <si>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</si>
  <si>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</si>
  <si>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</si>
  <si>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</si>
  <si>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</si>
  <si>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</si>
  <si>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</si>
  <si>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</si>
  <si>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</si>
  <si>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</si>
  <si>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</si>
  <si>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</si>
  <si>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</si>
  <si>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</si>
  <si>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</si>
  <si>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</si>
  <si>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</si>
  <si>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</si>
  <si>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</si>
  <si>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</si>
  <si>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</si>
  <si>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</si>
  <si>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</si>
  <si>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</si>
  <si>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</si>
  <si>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</si>
  <si>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</si>
  <si>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</si>
  <si>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</si>
  <si>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</si>
  <si>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</si>
  <si>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</si>
  <si>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</si>
  <si>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</si>
  <si>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</si>
  <si>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</si>
  <si>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</si>
  <si>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</si>
  <si>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</si>
  <si>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</si>
  <si>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</si>
  <si>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</si>
  <si>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</si>
  <si>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</si>
  <si>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</si>
  <si>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</si>
  <si>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</si>
  <si>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</si>
  <si>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</si>
  <si>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</si>
  <si>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</si>
  <si>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</si>
  <si>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</si>
  <si>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</si>
  <si>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</si>
  <si>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</si>
  <si>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</si>
  <si>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</si>
  <si>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</si>
  <si>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</si>
  <si>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</si>
  <si>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</si>
  <si>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</si>
  <si>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</si>
  <si>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</si>
  <si>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</si>
  <si>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</si>
  <si>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</si>
  <si>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</si>
  <si>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</si>
  <si>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</si>
  <si>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</si>
  <si>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</si>
  <si>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</si>
  <si>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</si>
  <si>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</si>
  <si>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</si>
  <si>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</si>
  <si>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</si>
  <si>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</si>
  <si>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</si>
  <si>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</si>
  <si>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</si>
  <si>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</si>
  <si>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</si>
  <si>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</si>
  <si>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</si>
  <si>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</si>
  <si>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</si>
  <si>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</si>
  <si>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</si>
  <si>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</si>
  <si>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</si>
  <si>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</si>
  <si>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</si>
  <si>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</si>
  <si>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</si>
  <si>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</si>
  <si>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</si>
  <si>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</si>
  <si>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</si>
  <si>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</si>
  <si>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</si>
  <si>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</si>
  <si>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</si>
  <si>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</si>
  <si>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</si>
  <si>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</si>
  <si>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</si>
  <si>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</si>
  <si>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</si>
  <si>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</si>
  <si>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</si>
  <si>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</si>
  <si>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</si>
  <si>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</si>
  <si>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</si>
  <si>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</si>
  <si>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</si>
  <si>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</si>
  <si>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</si>
  <si>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</si>
  <si>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</si>
  <si>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</si>
  <si>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</si>
  <si>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</si>
  <si>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</si>
  <si>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</si>
  <si>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</si>
  <si>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</si>
  <si>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</si>
  <si>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</si>
  <si>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</si>
  <si>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</si>
  <si>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</si>
  <si>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</si>
  <si>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</si>
  <si>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</si>
  <si>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</si>
  <si>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</si>
  <si>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</si>
  <si>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</si>
  <si>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</si>
  <si>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</si>
  <si>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</si>
  <si>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</si>
  <si>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</si>
  <si>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</si>
  <si>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</si>
  <si>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</si>
  <si>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</si>
  <si>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</si>
  <si>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</si>
  <si>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</si>
  <si>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</si>
  <si>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</si>
  <si>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</si>
  <si>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</si>
  <si>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</si>
  <si>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</si>
  <si>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</si>
  <si>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</si>
  <si>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</si>
  <si>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</si>
  <si>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</si>
  <si>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</si>
  <si>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</si>
  <si>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</si>
  <si>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</si>
  <si>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</si>
  <si>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</si>
  <si>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</si>
  <si>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</si>
  <si>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</si>
  <si>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</si>
  <si>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</si>
  <si>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</si>
  <si>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</si>
  <si>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</si>
  <si>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</si>
  <si>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</si>
  <si>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</si>
  <si>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</si>
  <si>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</si>
  <si>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</si>
  <si>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</si>
  <si>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</si>
  <si>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</si>
  <si>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</si>
  <si>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</si>
  <si>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</si>
  <si>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</si>
  <si>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</si>
  <si>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</si>
  <si>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</si>
  <si>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</si>
  <si>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</si>
  <si>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</si>
  <si>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</si>
  <si>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</si>
  <si>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</si>
  <si>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</si>
  <si>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</si>
  <si>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</si>
  <si>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</si>
  <si>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</si>
  <si>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</si>
  <si>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</si>
  <si>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</si>
  <si>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</si>
  <si>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</si>
  <si>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</si>
  <si>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</si>
  <si>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</si>
  <si>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</si>
  <si>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</si>
  <si>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</si>
  <si>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</si>
  <si>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</si>
  <si>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</si>
  <si>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</si>
  <si>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</si>
  <si>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</si>
  <si>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</si>
  <si>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</si>
  <si>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</si>
  <si>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</si>
  <si>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</si>
  <si>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</si>
  <si>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</si>
  <si>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</si>
  <si>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</si>
  <si>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</si>
  <si>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</si>
  <si>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</si>
  <si>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</si>
  <si>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</si>
  <si>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</si>
  <si>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</si>
  <si>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</si>
  <si>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</si>
  <si>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</si>
  <si>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</si>
  <si>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</si>
  <si>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</si>
  <si>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</si>
  <si>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</si>
  <si>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</si>
  <si>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</si>
  <si>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</si>
  <si>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</si>
  <si>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</si>
  <si>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</si>
  <si>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</si>
  <si>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</si>
  <si>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</si>
  <si>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</si>
  <si>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</si>
  <si>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</si>
  <si>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</si>
  <si>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</si>
  <si>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</si>
  <si>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</si>
  <si>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</si>
  <si>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</si>
  <si>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</si>
  <si>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</si>
  <si>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</si>
  <si>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</si>
  <si>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</si>
  <si>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</si>
  <si>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</si>
  <si>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</si>
  <si>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</si>
  <si>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</si>
  <si>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</si>
  <si>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</si>
  <si>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</si>
  <si>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</si>
  <si>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</si>
  <si>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</si>
  <si>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</si>
  <si>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</si>
  <si>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</si>
  <si>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</si>
  <si>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</si>
  <si>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</si>
  <si>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</si>
  <si>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</si>
  <si>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</si>
  <si>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</si>
  <si>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</si>
  <si>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</si>
  <si>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</si>
  <si>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</si>
  <si>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</si>
  <si>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</si>
  <si>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</si>
  <si>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</si>
  <si>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</si>
  <si>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</si>
  <si>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</si>
  <si>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</si>
  <si>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</si>
  <si>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</si>
  <si>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</si>
  <si>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</si>
  <si>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</si>
  <si>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</si>
  <si>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</si>
  <si>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</si>
  <si>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</si>
  <si>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</si>
  <si>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</si>
  <si>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</si>
  <si>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</si>
  <si>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</si>
  <si>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</si>
  <si>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</si>
  <si>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</si>
  <si>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</si>
  <si>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</si>
  <si>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</si>
  <si>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</si>
  <si>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</si>
  <si>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</si>
  <si>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</si>
  <si>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</si>
  <si>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</si>
  <si>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</si>
  <si>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</si>
  <si>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</si>
  <si>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</si>
  <si>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</si>
  <si>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</si>
  <si>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</si>
  <si>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</si>
  <si>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</si>
  <si>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</si>
  <si>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</si>
  <si>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</si>
  <si>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</si>
  <si>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</si>
  <si>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</si>
  <si>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</si>
  <si>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</si>
  <si>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</si>
  <si>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</si>
  <si>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</si>
  <si>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</si>
  <si>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</si>
  <si>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</si>
  <si>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</si>
  <si>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</si>
  <si>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</si>
  <si>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</si>
  <si>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</si>
  <si>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</si>
  <si>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</si>
  <si>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</si>
  <si>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</si>
  <si>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</si>
  <si>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</si>
  <si>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</si>
  <si>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</si>
  <si>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</si>
  <si>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</si>
  <si>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</si>
  <si>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</si>
  <si>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</si>
  <si>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</si>
  <si>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</si>
  <si>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</si>
  <si>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</si>
  <si>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</si>
  <si>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</si>
  <si>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</si>
  <si>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</si>
  <si>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</si>
  <si>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</si>
  <si>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</si>
  <si>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</si>
  <si>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</si>
  <si>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</si>
  <si>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</si>
  <si>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</si>
  <si>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</si>
  <si>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</si>
  <si>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</si>
  <si>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</si>
  <si>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</si>
  <si>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</si>
  <si>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</si>
  <si>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</si>
  <si>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</si>
  <si>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</si>
  <si>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</si>
  <si>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</si>
  <si>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</si>
  <si>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</si>
  <si>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</si>
  <si>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</si>
  <si>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</si>
  <si>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</si>
  <si>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</si>
  <si>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</si>
  <si>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</si>
  <si>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</si>
  <si>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</si>
  <si>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</si>
  <si>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</si>
  <si>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</si>
  <si>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</si>
  <si>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</si>
  <si>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</si>
  <si>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</si>
  <si>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</si>
  <si>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</si>
  <si>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</si>
  <si>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</si>
  <si>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</si>
  <si>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</si>
  <si>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</si>
  <si>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</si>
  <si>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</si>
  <si>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</si>
  <si>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</si>
  <si>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</si>
  <si>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</si>
  <si>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</si>
  <si>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</si>
  <si>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</si>
  <si>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</si>
  <si>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</si>
  <si>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</si>
  <si>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</si>
  <si>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</si>
  <si>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</si>
  <si>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</si>
  <si>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</si>
  <si>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</si>
  <si>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</si>
  <si>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</si>
  <si>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</si>
  <si>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</si>
  <si>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</si>
  <si>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</si>
  <si>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</si>
  <si>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</si>
  <si>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</si>
  <si>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</si>
  <si>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</si>
  <si>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</si>
  <si>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</si>
  <si>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</si>
  <si>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</si>
  <si>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</si>
  <si>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</si>
  <si>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</si>
  <si>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</si>
  <si>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</si>
  <si>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</si>
  <si>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</si>
  <si>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</si>
  <si>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</si>
  <si>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</si>
  <si>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</si>
  <si>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</si>
  <si>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</si>
  <si>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</si>
  <si>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</si>
  <si>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</si>
  <si>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</si>
  <si>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</si>
  <si>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</si>
  <si>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</si>
  <si>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</si>
  <si>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</si>
  <si>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</si>
  <si>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</si>
  <si>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</si>
  <si>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</si>
  <si>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</si>
  <si>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</si>
  <si>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</si>
  <si>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</si>
  <si>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</si>
  <si>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</si>
  <si>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</si>
  <si>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</si>
  <si>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</si>
  <si>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</si>
  <si>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</si>
  <si>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</si>
  <si>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</si>
  <si>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</si>
  <si>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</si>
  <si>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</si>
  <si>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</si>
  <si>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</si>
  <si>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</si>
  <si>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</si>
  <si>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</si>
  <si>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</si>
  <si>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</si>
  <si>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</si>
  <si>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</si>
  <si>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</si>
  <si>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</si>
  <si>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</si>
  <si>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</si>
  <si>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</si>
  <si>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</si>
  <si>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</si>
  <si>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</si>
  <si>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</si>
  <si>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</si>
  <si>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</si>
  <si>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</si>
  <si>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</si>
  <si>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</si>
  <si>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</si>
  <si>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</si>
  <si>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</si>
  <si>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</si>
  <si>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</si>
  <si>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</si>
  <si>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</si>
  <si>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</si>
  <si>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</si>
  <si>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</si>
  <si>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</si>
  <si>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</si>
  <si>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</si>
  <si>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</si>
  <si>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</si>
  <si>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</si>
  <si>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</si>
  <si>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</si>
  <si>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</si>
  <si>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</si>
  <si>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</si>
  <si>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</si>
  <si>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</si>
  <si>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</si>
  <si>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</si>
  <si>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</si>
  <si>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</si>
  <si>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</si>
  <si>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</si>
  <si>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</si>
  <si>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</si>
  <si>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</si>
  <si>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</si>
  <si>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</si>
  <si>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</si>
  <si>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</si>
  <si>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</si>
  <si>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</si>
  <si>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</si>
  <si>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</si>
  <si>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</si>
  <si>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</si>
  <si>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</si>
  <si>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</si>
  <si>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</si>
  <si>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</si>
  <si>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</si>
  <si>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</si>
  <si>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</si>
  <si>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</si>
  <si>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</si>
  <si>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</si>
  <si>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</si>
  <si>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</si>
  <si>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</si>
  <si>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</si>
  <si>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</si>
  <si>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</si>
  <si>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</si>
  <si>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</si>
  <si>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</si>
  <si>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</si>
  <si>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</si>
  <si>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</si>
  <si>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</si>
  <si>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</si>
  <si>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</si>
  <si>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</si>
  <si>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</si>
  <si>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</si>
  <si>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</si>
  <si>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</si>
  <si>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</si>
  <si>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</si>
  <si>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</si>
  <si>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</si>
  <si>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</si>
  <si>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</si>
  <si>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</si>
  <si>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</si>
  <si>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</si>
  <si>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</si>
  <si>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</si>
  <si>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</si>
  <si>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</si>
  <si>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</si>
  <si>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</si>
  <si>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</si>
  <si>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</si>
  <si>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</si>
  <si>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</si>
  <si>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</si>
  <si>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</si>
  <si>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</si>
  <si>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</si>
  <si>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</si>
  <si>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</si>
  <si>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</si>
  <si>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</si>
  <si>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</si>
  <si>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</si>
  <si>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</si>
  <si>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</si>
  <si>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</si>
  <si>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</si>
  <si>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</si>
  <si>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</si>
  <si>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</si>
  <si>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</si>
  <si>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</si>
  <si>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</si>
  <si>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</si>
  <si>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</si>
  <si>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</si>
  <si>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</si>
  <si>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</si>
  <si>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</si>
  <si>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</si>
  <si>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</si>
  <si>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</si>
  <si>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</si>
  <si>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</si>
  <si>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</si>
  <si>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</si>
  <si>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</si>
  <si>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</si>
  <si>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</si>
  <si>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</si>
  <si>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</si>
  <si>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</si>
  <si>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</si>
  <si>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</si>
  <si>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</si>
  <si>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</si>
  <si>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</si>
  <si>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</si>
  <si>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</si>
  <si>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</si>
  <si>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</si>
  <si>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</si>
  <si>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</si>
  <si>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</si>
  <si>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</si>
  <si>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</si>
  <si>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</si>
  <si>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</si>
  <si>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</si>
  <si>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</si>
  <si>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</si>
  <si>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</si>
  <si>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</si>
  <si>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</si>
  <si>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</si>
  <si>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</si>
  <si>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</si>
  <si>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</si>
  <si>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</si>
  <si>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</si>
  <si>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</si>
  <si>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</si>
  <si>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</si>
  <si>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</si>
  <si>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</si>
  <si>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</si>
  <si>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</si>
  <si>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</si>
  <si>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</si>
  <si>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</si>
  <si>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</si>
  <si>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</si>
  <si>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</si>
  <si>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</si>
  <si>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</si>
  <si>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</si>
  <si>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</si>
  <si>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</si>
  <si>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</si>
  <si>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</si>
  <si>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</si>
  <si>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</si>
  <si>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</si>
  <si>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</si>
  <si>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</si>
  <si>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</si>
  <si>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</si>
  <si>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</si>
  <si>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</si>
  <si>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</si>
  <si>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</si>
  <si>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</si>
  <si>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</si>
  <si>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</si>
  <si>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</si>
  <si>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</si>
  <si>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</si>
  <si>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</si>
  <si>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</si>
  <si>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</si>
  <si>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</si>
  <si>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</si>
  <si>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</si>
  <si>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</si>
  <si>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</si>
  <si>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</si>
  <si>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</si>
  <si>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</si>
  <si>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</si>
  <si>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</si>
  <si>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</si>
  <si>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</si>
  <si>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</si>
  <si>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</si>
  <si>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</si>
  <si>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</si>
  <si>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</si>
  <si>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</si>
  <si>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</si>
  <si>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</si>
  <si>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</si>
  <si>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</si>
  <si>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</si>
  <si>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</si>
  <si>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</si>
  <si>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</si>
  <si>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</si>
  <si>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</si>
  <si>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</si>
  <si>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</si>
  <si>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</si>
  <si>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</si>
  <si>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</si>
  <si>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</si>
  <si>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</si>
  <si>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</si>
  <si>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</si>
  <si>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</si>
  <si>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</si>
  <si>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</si>
  <si>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</si>
  <si>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</si>
  <si>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</si>
  <si>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</si>
  <si>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</si>
  <si>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</si>
  <si>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</si>
  <si>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</si>
  <si>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</si>
  <si>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</si>
  <si>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</si>
  <si>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</si>
  <si>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</si>
  <si>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</si>
  <si>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</si>
  <si>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</si>
  <si>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</si>
  <si>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</si>
  <si>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</si>
  <si>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</si>
  <si>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</si>
  <si>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</si>
  <si>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</si>
  <si>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</si>
  <si>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</si>
  <si>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</si>
  <si>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</si>
  <si>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</si>
  <si>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</si>
  <si>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</si>
  <si>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</si>
  <si>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</si>
  <si>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</si>
  <si>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</si>
  <si>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</si>
  <si>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</si>
  <si>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</si>
  <si>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</si>
  <si>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</si>
  <si>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</si>
  <si>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</si>
  <si>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</si>
  <si>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</si>
  <si>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</si>
  <si>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</si>
  <si>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</si>
  <si>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</si>
  <si>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</si>
  <si>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</si>
  <si>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</si>
  <si>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</si>
  <si>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</si>
  <si>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</si>
  <si>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</si>
  <si>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</si>
  <si>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</si>
  <si>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</si>
  <si>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</si>
  <si>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</si>
  <si>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</si>
  <si>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</si>
  <si>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</si>
  <si>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</si>
  <si>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</si>
  <si>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</si>
  <si>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</si>
  <si>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</si>
  <si>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</si>
  <si>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</si>
  <si>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</si>
  <si>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</si>
  <si>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</si>
  <si>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</si>
  <si>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</si>
  <si>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</si>
  <si>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</si>
  <si>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</si>
  <si>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</si>
  <si>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</si>
  <si>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</si>
  <si>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</si>
  <si>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</si>
  <si>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</si>
  <si>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</si>
  <si>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</si>
  <si>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</si>
  <si>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</si>
  <si>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</si>
  <si>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</si>
  <si>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</si>
  <si>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</si>
  <si>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</si>
  <si>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</si>
  <si>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</si>
  <si>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</si>
  <si>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</si>
  <si>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</si>
  <si>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</si>
  <si>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</si>
  <si>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</si>
  <si>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</si>
  <si>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</si>
  <si>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</si>
  <si>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</si>
  <si>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</si>
  <si>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</si>
  <si>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</si>
  <si>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</si>
  <si>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</si>
  <si>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</si>
  <si>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</si>
  <si>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</si>
  <si>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</si>
  <si>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</si>
  <si>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</si>
  <si>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</si>
  <si>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</si>
  <si>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</si>
  <si>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</si>
  <si>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</si>
  <si>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</si>
  <si>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</si>
  <si>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</si>
  <si>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</si>
  <si>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</si>
  <si>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</si>
  <si>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</si>
  <si>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</si>
  <si>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</si>
  <si>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</si>
  <si>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</si>
  <si>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</si>
  <si>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</si>
  <si>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</si>
  <si>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</si>
  <si>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</si>
  <si>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</si>
  <si>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</si>
  <si>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</si>
  <si>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</si>
  <si>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</si>
  <si>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</si>
  <si>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</si>
  <si>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</si>
  <si>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</si>
  <si>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</si>
  <si>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</si>
  <si>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</si>
  <si>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</si>
  <si>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</si>
  <si>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</si>
  <si>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</si>
  <si>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</si>
  <si>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</si>
  <si>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</si>
  <si>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</si>
  <si>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</si>
  <si>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</si>
  <si>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</si>
  <si>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</si>
  <si>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</si>
  <si>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</si>
  <si>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</si>
  <si>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</si>
  <si>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</si>
  <si>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</si>
  <si>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</si>
  <si>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</si>
  <si>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</si>
  <si>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</si>
  <si>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</si>
  <si>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</si>
  <si>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</si>
  <si>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</si>
  <si>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</si>
  <si>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</si>
  <si>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</si>
  <si>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</si>
  <si>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</si>
  <si>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</si>
  <si>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</si>
  <si>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</si>
  <si>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</si>
  <si>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</si>
  <si>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</si>
  <si>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</si>
  <si>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</si>
  <si>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</si>
  <si>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</si>
  <si>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</si>
  <si>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</si>
  <si>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</si>
  <si>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</si>
  <si>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</si>
  <si>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</si>
  <si>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</si>
  <si>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</si>
  <si>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</si>
  <si>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</si>
  <si>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</si>
  <si>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</si>
  <si>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</si>
  <si>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</si>
  <si>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</si>
  <si>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</si>
  <si>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</si>
  <si>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</si>
  <si>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</si>
  <si>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</si>
  <si>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</si>
  <si>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</si>
  <si>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</si>
  <si>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</si>
  <si>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</si>
  <si>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</si>
  <si>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</si>
  <si>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</si>
  <si>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</si>
  <si>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</si>
  <si>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</si>
  <si>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</si>
  <si>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</si>
  <si>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</si>
  <si>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</si>
  <si>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</si>
  <si>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</si>
  <si>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</si>
  <si>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</si>
  <si>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</si>
  <si>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</si>
  <si>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</si>
  <si>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</si>
  <si>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</si>
  <si>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</si>
  <si>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</si>
  <si>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</si>
  <si>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</si>
  <si>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</si>
  <si>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</si>
  <si>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</si>
  <si>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</si>
  <si>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</si>
  <si>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</si>
  <si>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</si>
  <si>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</si>
  <si>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</si>
  <si>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</si>
  <si>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</si>
  <si>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</si>
  <si>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</si>
  <si>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</si>
  <si>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</si>
  <si>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</si>
  <si>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</si>
  <si>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</si>
  <si>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</si>
  <si>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</si>
  <si>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</si>
  <si>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</si>
  <si>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</si>
  <si>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</si>
  <si>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</si>
  <si>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</si>
  <si>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</si>
  <si>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</si>
  <si>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</si>
  <si>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</si>
  <si>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</si>
  <si>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</si>
  <si>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</si>
  <si>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</si>
  <si>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</si>
  <si>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</si>
  <si>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</si>
  <si>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</si>
  <si>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</si>
  <si>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</si>
  <si>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</si>
  <si>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</si>
  <si>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</si>
  <si>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</si>
  <si>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</si>
  <si>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</si>
  <si>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</si>
  <si>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</si>
  <si>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</si>
  <si>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</si>
  <si>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</si>
  <si>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</si>
  <si>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</si>
  <si>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</si>
  <si>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</si>
  <si>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</si>
  <si>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</si>
  <si>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</si>
  <si>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</si>
  <si>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</si>
  <si>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</si>
  <si>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</si>
  <si>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</si>
  <si>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</si>
  <si>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</si>
  <si>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</si>
  <si>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</si>
  <si>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</si>
  <si>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</si>
  <si>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</si>
  <si>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</si>
  <si>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</si>
  <si>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</si>
  <si>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</si>
  <si>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</si>
  <si>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</si>
  <si>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</si>
  <si>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</si>
  <si>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</si>
  <si>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</si>
  <si>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</si>
  <si>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</si>
  <si>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</si>
  <si>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</si>
  <si>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</si>
  <si>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</si>
  <si>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</si>
  <si>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</si>
  <si>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</si>
  <si>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</si>
  <si>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</si>
  <si>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</si>
  <si>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</si>
  <si>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</si>
  <si>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</si>
  <si>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</si>
  <si>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</si>
  <si>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</si>
  <si>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</si>
  <si>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</si>
  <si>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</si>
  <si>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</si>
  <si>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</si>
  <si>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</si>
  <si>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</si>
  <si>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</si>
  <si>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</si>
  <si>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</si>
  <si>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</si>
  <si>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</si>
  <si>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</si>
  <si>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</si>
  <si>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</si>
  <si>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</si>
  <si>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</si>
  <si>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</si>
  <si>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</si>
  <si>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</si>
  <si>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</si>
  <si>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</si>
  <si>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</si>
  <si>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</si>
  <si>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</si>
  <si>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</si>
  <si>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</si>
  <si>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</si>
  <si>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</si>
  <si>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</si>
  <si>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</si>
  <si>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</si>
  <si>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</si>
  <si>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</si>
  <si>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</si>
  <si>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</si>
  <si>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</si>
  <si>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</si>
  <si>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</si>
  <si>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</si>
  <si>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</si>
  <si>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</si>
  <si>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</si>
  <si>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</si>
  <si>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</si>
  <si>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</si>
  <si>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</si>
  <si>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</si>
  <si>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</si>
  <si>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</si>
  <si>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</si>
  <si>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</si>
  <si>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</si>
  <si>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</si>
  <si>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</si>
  <si>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</si>
  <si>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</si>
  <si>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</si>
  <si>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</si>
  <si>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</si>
  <si>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</si>
  <si>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</si>
  <si>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</si>
  <si>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</si>
  <si>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</si>
  <si>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</si>
  <si>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</si>
  <si>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</si>
  <si>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</si>
  <si>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</si>
  <si>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</si>
  <si>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</si>
  <si>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</si>
  <si>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</si>
  <si>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</si>
  <si>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</si>
  <si>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</si>
  <si>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</si>
  <si>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</si>
  <si>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</si>
  <si>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</si>
  <si>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</si>
  <si>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</si>
  <si>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</si>
  <si>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</si>
  <si>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</si>
  <si>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</si>
  <si>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</si>
  <si>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</si>
  <si>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</si>
  <si>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</si>
  <si>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</si>
  <si>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</si>
  <si>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</si>
  <si>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</si>
  <si>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</si>
  <si>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</si>
  <si>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</si>
  <si>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</si>
  <si>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</si>
  <si>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</si>
  <si>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</si>
  <si>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</si>
  <si>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</si>
  <si>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</si>
  <si>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</si>
  <si>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</si>
  <si>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</si>
  <si>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</si>
  <si>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</si>
  <si>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</si>
  <si>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</si>
  <si>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</si>
  <si>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</si>
  <si>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</si>
  <si>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</si>
  <si>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</si>
  <si>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</si>
  <si>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</si>
  <si>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</si>
  <si>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</si>
  <si>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</si>
  <si>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</si>
  <si>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</si>
  <si>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</si>
  <si>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</si>
  <si>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</si>
  <si>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</si>
  <si>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</si>
  <si>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</si>
  <si>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</si>
  <si>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</si>
  <si>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</si>
  <si>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</si>
  <si>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</si>
  <si>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</si>
  <si>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</si>
  <si>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</si>
  <si>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</si>
  <si>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</si>
  <si>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</si>
  <si>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</si>
  <si>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</si>
  <si>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</si>
  <si>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</si>
  <si>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</si>
  <si>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</si>
  <si>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</si>
  <si>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</si>
  <si>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</si>
  <si>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</si>
  <si>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</si>
  <si>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</si>
  <si>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</si>
  <si>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</si>
  <si>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</si>
  <si>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</si>
  <si>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</si>
  <si>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</si>
  <si>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</si>
  <si>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</si>
  <si>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</si>
  <si>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</si>
  <si>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</si>
  <si>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</si>
  <si>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</si>
  <si>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</si>
  <si>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</si>
  <si>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</si>
  <si>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</si>
  <si>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</si>
  <si>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</si>
  <si>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</si>
  <si>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</si>
  <si>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</si>
  <si>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</si>
  <si>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</si>
  <si>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</si>
  <si>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</si>
  <si>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</si>
  <si>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</si>
  <si>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</si>
  <si>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</si>
  <si>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</si>
  <si>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</si>
  <si>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</si>
  <si>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</si>
  <si>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</si>
  <si>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</si>
  <si>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</si>
  <si>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</si>
  <si>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</si>
  <si>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</si>
  <si>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</si>
  <si>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</si>
  <si>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</si>
  <si>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</si>
  <si>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</si>
  <si>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</si>
  <si>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</si>
  <si>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</si>
  <si>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</si>
  <si>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</si>
  <si>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</si>
  <si>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</si>
  <si>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</si>
  <si>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</si>
  <si>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</si>
  <si>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</si>
  <si>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</si>
  <si>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</si>
  <si>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</si>
  <si>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</si>
  <si>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</si>
  <si>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</si>
  <si>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</si>
  <si>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</si>
  <si>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</si>
  <si>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</si>
  <si>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</si>
  <si>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</si>
  <si>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</si>
  <si>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</si>
  <si>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</si>
  <si>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</si>
  <si>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</si>
  <si>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</si>
  <si>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</si>
  <si>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</si>
  <si>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</si>
  <si>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</si>
  <si>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</si>
  <si>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</si>
  <si>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</si>
  <si>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</si>
  <si>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</si>
  <si>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</si>
  <si>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</si>
  <si>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</si>
  <si>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</si>
  <si>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</si>
  <si>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</si>
  <si>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</si>
  <si>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</si>
  <si>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</si>
  <si>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</si>
  <si>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</si>
  <si>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</si>
  <si>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</si>
  <si>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</si>
  <si>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</si>
  <si>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</si>
  <si>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</si>
  <si>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</si>
  <si>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</si>
  <si>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</si>
  <si>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</si>
  <si>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</si>
  <si>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</si>
  <si>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</si>
  <si>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</si>
  <si>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</si>
  <si>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</si>
  <si>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</si>
  <si>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</si>
  <si>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</si>
  <si>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</si>
  <si>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</si>
  <si>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</si>
  <si>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</si>
  <si>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</si>
  <si>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</si>
  <si>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</si>
  <si>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</si>
  <si>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</si>
  <si>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</si>
  <si>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</si>
  <si>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</si>
  <si>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</si>
  <si>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</si>
  <si>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</si>
  <si>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</si>
  <si>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</si>
  <si>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</si>
  <si>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</si>
  <si>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</si>
  <si>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</si>
  <si>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</si>
  <si>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</si>
  <si>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</si>
  <si>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</si>
  <si>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</si>
  <si>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</si>
  <si>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</si>
  <si>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</si>
  <si>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</si>
  <si>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</si>
  <si>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</si>
  <si>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</si>
  <si>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</si>
  <si>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</si>
  <si>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</si>
  <si>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</si>
  <si>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</si>
  <si>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</si>
  <si>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</si>
  <si>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</si>
  <si>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</si>
  <si>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</si>
  <si>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</si>
  <si>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</si>
  <si>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</si>
  <si>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</si>
  <si>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</si>
  <si>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</si>
  <si>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</si>
  <si>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</si>
  <si>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</si>
  <si>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</si>
  <si>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</si>
  <si>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</si>
  <si>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</si>
  <si>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</si>
  <si>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</si>
  <si>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</si>
  <si>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</si>
  <si>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</si>
  <si>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</si>
  <si>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</si>
  <si>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</si>
  <si>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</si>
  <si>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</si>
  <si>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</si>
  <si>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</si>
  <si>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</si>
  <si>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</si>
  <si>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</si>
  <si>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</si>
  <si>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</si>
  <si>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</si>
  <si>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</si>
  <si>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</si>
  <si>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</si>
  <si>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</si>
  <si>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</si>
  <si>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</si>
  <si>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</si>
  <si>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</si>
  <si>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</si>
  <si>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</si>
  <si>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</si>
  <si>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</si>
  <si>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</si>
  <si>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</si>
  <si>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</si>
  <si>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</si>
  <si>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</si>
  <si>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</si>
  <si>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</si>
  <si>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</si>
  <si>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</si>
  <si>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</si>
  <si>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</si>
  <si>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</si>
  <si>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</si>
  <si>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</si>
  <si>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</si>
  <si>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</si>
  <si>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</si>
  <si>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</si>
  <si>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</si>
  <si>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</si>
  <si>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</si>
  <si>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</si>
  <si>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</si>
  <si>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</si>
  <si>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</si>
  <si>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</si>
  <si>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</si>
  <si>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</si>
  <si>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</si>
  <si>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</si>
  <si>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</si>
  <si>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</si>
  <si>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</si>
  <si>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</si>
  <si>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</si>
  <si>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</si>
  <si>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</si>
  <si>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</si>
  <si>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</si>
  <si>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</si>
  <si>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</si>
  <si>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</si>
  <si>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</si>
  <si>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</si>
  <si>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</si>
  <si>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</si>
  <si>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</si>
  <si>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</si>
  <si>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</si>
  <si>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</si>
  <si>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</si>
  <si>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</si>
  <si>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</si>
  <si>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</si>
  <si>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</si>
  <si>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</si>
  <si>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</si>
  <si>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</si>
  <si>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</si>
  <si>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</si>
  <si>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</si>
  <si>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</si>
  <si>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</si>
  <si>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</si>
  <si>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</si>
  <si>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</si>
  <si>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</si>
  <si>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</si>
  <si>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</si>
  <si>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</si>
  <si>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</si>
  <si>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</si>
  <si>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</si>
  <si>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</si>
  <si>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</si>
  <si>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</si>
  <si>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</si>
  <si>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</si>
  <si>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</si>
  <si>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</si>
  <si>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</si>
  <si>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</si>
  <si>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</si>
  <si>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</si>
  <si>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</si>
  <si>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</si>
  <si>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</si>
  <si>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</si>
  <si>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</si>
  <si>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</si>
  <si>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</si>
  <si>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</si>
  <si>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</si>
  <si>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</si>
  <si>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</si>
  <si>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</si>
  <si>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</si>
  <si>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</si>
  <si>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</si>
  <si>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</si>
  <si>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</si>
  <si>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</si>
  <si>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</si>
  <si>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</si>
  <si>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</si>
  <si>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</si>
  <si>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</si>
  <si>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</si>
  <si>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</si>
  <si>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</si>
  <si>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</si>
  <si>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</si>
  <si>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</si>
  <si>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</si>
  <si>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</si>
  <si>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</si>
  <si>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</si>
  <si>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</si>
  <si>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</si>
  <si>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</si>
  <si>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</si>
  <si>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</si>
  <si>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</si>
  <si>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</si>
  <si>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</si>
  <si>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</si>
  <si>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</si>
  <si>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</si>
  <si>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</si>
  <si>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</si>
  <si>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</si>
  <si>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</si>
  <si>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</si>
  <si>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</si>
  <si>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</si>
  <si>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</si>
  <si>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</si>
  <si>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</si>
  <si>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</si>
  <si>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</si>
  <si>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</si>
  <si>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</si>
  <si>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</si>
  <si>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</si>
  <si>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</si>
  <si>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</si>
  <si>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</si>
  <si>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</si>
  <si>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</si>
  <si>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</si>
  <si>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</si>
  <si>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</si>
  <si>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</si>
  <si>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</si>
  <si>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</si>
  <si>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</si>
  <si>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</si>
  <si>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</si>
  <si>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</si>
  <si>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</si>
  <si>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</si>
  <si>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</si>
  <si>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</si>
  <si>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</si>
  <si>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</si>
  <si>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</si>
  <si>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</si>
  <si>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</si>
  <si>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</si>
  <si>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</si>
  <si>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</si>
  <si>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</si>
  <si>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</si>
  <si>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</si>
  <si>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</si>
  <si>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</si>
  <si>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</si>
  <si>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</si>
  <si>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</si>
  <si>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</si>
  <si>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</si>
  <si>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</si>
  <si>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</si>
  <si>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</si>
  <si>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</si>
  <si>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</si>
  <si>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</si>
  <si>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</si>
  <si>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</si>
  <si>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</si>
  <si>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</si>
  <si>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</si>
  <si>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</si>
  <si>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</si>
  <si>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</si>
  <si>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</si>
  <si>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</si>
  <si>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</si>
  <si>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</si>
  <si>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</si>
  <si>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</si>
  <si>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</si>
  <si>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</si>
  <si>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</si>
  <si>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</si>
  <si>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</si>
  <si>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</si>
  <si>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</si>
  <si>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</si>
  <si>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</si>
  <si>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</si>
  <si>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</si>
  <si>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</si>
  <si>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</si>
  <si>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</si>
  <si>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</si>
  <si>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</si>
  <si>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</si>
  <si>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</si>
  <si>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</si>
  <si>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</si>
  <si>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</si>
  <si>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</si>
  <si>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</si>
  <si>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</si>
  <si>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</si>
  <si>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</si>
  <si>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</si>
  <si>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</si>
  <si>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</si>
  <si>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</si>
  <si>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</si>
  <si>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</si>
  <si>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</si>
  <si>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</si>
  <si>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</si>
  <si>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</si>
  <si>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</si>
  <si>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</si>
  <si>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</si>
  <si>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</si>
  <si>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</si>
  <si>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</si>
  <si>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</si>
  <si>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</si>
  <si>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</si>
  <si>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</si>
  <si>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</si>
  <si>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</si>
  <si>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</si>
  <si>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</si>
  <si>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</si>
  <si>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</si>
  <si>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</si>
  <si>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</si>
  <si>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</si>
  <si>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</si>
  <si>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</si>
  <si>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</si>
  <si>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</si>
  <si>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</si>
  <si>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</si>
  <si>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</si>
  <si>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</si>
  <si>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</si>
  <si>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</si>
  <si>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</si>
  <si>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</si>
  <si>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</si>
  <si>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</si>
  <si>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</si>
  <si>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</si>
  <si>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</si>
  <si>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</si>
  <si>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</si>
  <si>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</si>
  <si>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</si>
  <si>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</si>
  <si>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</si>
  <si>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</si>
  <si>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</si>
  <si>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</si>
  <si>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</si>
  <si>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</si>
  <si>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</si>
  <si>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</si>
  <si>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</si>
  <si>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</si>
  <si>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</si>
  <si>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</si>
  <si>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</si>
  <si>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</si>
  <si>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</si>
  <si>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</si>
  <si>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</si>
  <si>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</si>
  <si>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</si>
  <si>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</si>
  <si>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</si>
  <si>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</si>
  <si>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</si>
  <si>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</si>
  <si>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</si>
  <si>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</si>
  <si>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</si>
  <si>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</si>
  <si>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</si>
  <si>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</si>
  <si>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</si>
  <si>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</si>
  <si>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</si>
  <si>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</si>
  <si>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</si>
  <si>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</si>
  <si>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</si>
  <si>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</si>
  <si>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</si>
  <si>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</si>
  <si>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</si>
  <si>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</si>
  <si>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</si>
  <si>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</si>
  <si>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</si>
  <si>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</si>
  <si>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</si>
  <si>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</si>
  <si>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</si>
  <si>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</si>
  <si>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</si>
  <si>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</si>
  <si>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</si>
  <si>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</si>
  <si>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</si>
  <si>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</si>
  <si>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</si>
  <si>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</si>
  <si>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</si>
  <si>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</si>
  <si>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</si>
  <si>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</si>
  <si>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</si>
  <si>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</si>
  <si>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</si>
  <si>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</si>
  <si>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</si>
  <si>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</si>
  <si>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</si>
  <si>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</si>
  <si>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</si>
  <si>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</si>
  <si>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</si>
  <si>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</si>
  <si>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</si>
  <si>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</si>
  <si>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</si>
  <si>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</si>
  <si>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</si>
  <si>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</si>
  <si>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</si>
  <si>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</si>
  <si>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</si>
  <si>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</si>
  <si>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</si>
  <si>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</si>
  <si>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</si>
  <si>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</si>
  <si>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</si>
  <si>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</si>
  <si>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</si>
  <si>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</si>
  <si>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</si>
  <si>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</si>
  <si>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</si>
  <si>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</si>
  <si>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</si>
  <si>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</si>
  <si>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</si>
  <si>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</si>
  <si>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</si>
  <si>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</si>
  <si>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</si>
  <si>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</si>
  <si>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</si>
  <si>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</si>
  <si>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</si>
  <si>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</si>
  <si>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</si>
  <si>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</si>
  <si>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</si>
  <si>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</si>
  <si>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</si>
  <si>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</si>
  <si>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</si>
  <si>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</si>
  <si>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</si>
  <si>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</si>
  <si>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</si>
  <si>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</si>
  <si>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</si>
  <si>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</si>
  <si>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</si>
  <si>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</si>
  <si>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</si>
  <si>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</si>
  <si>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</si>
  <si>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</si>
  <si>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</si>
  <si>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</si>
  <si>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</si>
  <si>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</si>
  <si>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</si>
  <si>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</si>
  <si>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</si>
  <si>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</si>
  <si>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</si>
  <si>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</si>
  <si>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</si>
  <si>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</si>
  <si>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</si>
  <si>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</si>
  <si>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</si>
  <si>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</si>
  <si>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</si>
  <si>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</si>
  <si>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</si>
  <si>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</si>
  <si>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</si>
  <si>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</si>
  <si>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</si>
  <si>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</si>
  <si>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</si>
  <si>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</si>
  <si>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</si>
  <si>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</si>
  <si>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</si>
  <si>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</si>
  <si>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</si>
  <si>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</si>
  <si>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</si>
  <si>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</si>
  <si>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</si>
  <si>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</si>
  <si>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</si>
  <si>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</si>
  <si>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</si>
  <si>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</si>
  <si>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</si>
  <si>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</si>
  <si>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</si>
  <si>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</si>
  <si>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</si>
  <si>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</si>
  <si>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</si>
  <si>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</si>
  <si>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</si>
  <si>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</si>
  <si>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</si>
  <si>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</si>
  <si>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</si>
  <si>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</si>
  <si>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</si>
  <si>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</si>
  <si>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</si>
  <si>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</si>
  <si>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</si>
  <si>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</si>
  <si>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</si>
  <si>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</si>
  <si>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</si>
  <si>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</si>
  <si>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</si>
  <si>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</si>
  <si>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</si>
  <si>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</si>
  <si>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</si>
  <si>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</si>
  <si>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</si>
  <si>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</si>
  <si>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</si>
  <si>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</si>
  <si>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</si>
  <si>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</si>
  <si>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</si>
  <si>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</si>
  <si>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</si>
  <si>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</si>
  <si>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</si>
  <si>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</si>
  <si>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</si>
  <si>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</si>
  <si>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</si>
  <si>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</si>
  <si>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</si>
  <si>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</si>
  <si>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</si>
  <si>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</si>
  <si>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</si>
  <si>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</si>
  <si>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</si>
  <si>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</si>
  <si>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</si>
  <si>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</si>
  <si>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</si>
  <si>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</si>
  <si>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</si>
  <si>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</si>
  <si>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</si>
  <si>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</si>
  <si>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</si>
  <si>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</si>
  <si>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</si>
  <si>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</si>
  <si>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</si>
  <si>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</si>
  <si>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</si>
  <si>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</si>
  <si>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</si>
  <si>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</si>
  <si>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</si>
  <si>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</si>
  <si>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</si>
  <si>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</si>
  <si>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</si>
  <si>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</si>
  <si>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</si>
  <si>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</si>
  <si>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</si>
  <si>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</si>
  <si>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</si>
  <si>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</si>
  <si>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</si>
  <si>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</si>
  <si>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</si>
  <si>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</si>
  <si>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</si>
  <si>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</si>
  <si>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</si>
  <si>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</si>
  <si>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</si>
  <si>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</si>
  <si>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</si>
  <si>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</si>
  <si>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</si>
  <si>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</si>
  <si>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</si>
  <si>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</si>
  <si>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</si>
  <si>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</si>
  <si>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</si>
  <si>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</si>
  <si>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</si>
  <si>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</si>
  <si>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</si>
  <si>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</si>
  <si>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</si>
  <si>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</si>
  <si>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</si>
  <si>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</si>
  <si>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</si>
  <si>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</si>
  <si>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</si>
  <si>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</si>
  <si>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</si>
  <si>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</si>
  <si>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</si>
  <si>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</si>
  <si>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</si>
  <si>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</si>
  <si>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</si>
  <si>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</si>
  <si>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</si>
  <si>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</si>
  <si>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</si>
  <si>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</si>
  <si>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</si>
  <si>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</si>
  <si>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</si>
  <si>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</si>
  <si>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</si>
  <si>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</si>
  <si>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</si>
  <si>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</si>
  <si>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</si>
  <si>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</si>
  <si>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</si>
  <si>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</si>
  <si>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</si>
  <si>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</si>
  <si>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</si>
  <si>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</si>
  <si>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</si>
  <si>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</si>
  <si>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</si>
  <si>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</si>
  <si>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</si>
  <si>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</si>
  <si>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</si>
  <si>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</si>
  <si>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</si>
  <si>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</si>
  <si>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</si>
  <si>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</si>
  <si>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</si>
  <si>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</si>
  <si>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</si>
  <si>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</si>
  <si>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</si>
  <si>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</si>
  <si>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</si>
  <si>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</si>
  <si>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</si>
  <si>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</si>
  <si>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</si>
  <si>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</si>
  <si>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</si>
  <si>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</si>
  <si>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</si>
  <si>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</si>
  <si>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</si>
  <si>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</si>
  <si>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</si>
  <si>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</si>
  <si>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</si>
  <si>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</si>
  <si>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</si>
  <si>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</si>
  <si>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</si>
  <si>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</si>
  <si>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</si>
  <si>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</si>
  <si>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</si>
  <si>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</si>
  <si>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</si>
  <si>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</si>
  <si>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</si>
  <si>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</si>
  <si>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</si>
  <si>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</si>
  <si>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</si>
  <si>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</si>
  <si>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</si>
  <si>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</si>
  <si>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</si>
  <si>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</si>
  <si>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</si>
  <si>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</si>
  <si>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</si>
  <si>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</si>
  <si>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</si>
  <si>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</si>
  <si>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</si>
  <si>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</si>
  <si>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</si>
  <si>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</si>
  <si>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</si>
  <si>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</si>
  <si>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</si>
  <si>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</si>
  <si>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</si>
  <si>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</si>
  <si>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</si>
  <si>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</si>
  <si>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</si>
  <si>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</si>
  <si>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</si>
  <si>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</si>
  <si>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</si>
  <si>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</si>
  <si>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</si>
  <si>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</si>
  <si>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</si>
  <si>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</si>
  <si>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</si>
  <si>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</si>
  <si>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</si>
  <si>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</si>
  <si>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</si>
  <si>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</si>
  <si>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</si>
  <si>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</si>
  <si>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</si>
  <si>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</si>
  <si>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</si>
  <si>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</si>
  <si>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</si>
  <si>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</si>
  <si>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</si>
  <si>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</si>
  <si>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</si>
  <si>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</si>
  <si>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</si>
  <si>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</si>
  <si>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</si>
  <si>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</si>
  <si>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</si>
  <si>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</si>
  <si>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</si>
  <si>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</si>
  <si>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</si>
  <si>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</si>
  <si>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</si>
  <si>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</si>
  <si>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</si>
  <si>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</si>
  <si>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</si>
  <si>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</si>
  <si>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</si>
  <si>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</si>
  <si>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</si>
  <si>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</si>
  <si>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</si>
  <si>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</si>
  <si>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</si>
  <si>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</si>
  <si>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</si>
  <si>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</si>
  <si>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</si>
  <si>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</si>
  <si>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</si>
  <si>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</si>
  <si>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</si>
  <si>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</si>
  <si>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</si>
  <si>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</si>
  <si>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</si>
  <si>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</si>
  <si>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</si>
  <si>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</si>
  <si>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</si>
  <si>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</si>
  <si>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</si>
  <si>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</si>
  <si>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</si>
  <si>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</si>
  <si>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</si>
  <si>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</si>
  <si>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</si>
  <si>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</si>
  <si>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</si>
  <si>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</si>
  <si>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</si>
  <si>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</si>
  <si>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</si>
  <si>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</si>
  <si>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</si>
  <si>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</si>
  <si>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</si>
  <si>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</si>
  <si>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</si>
  <si>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</si>
  <si>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</si>
  <si>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</si>
  <si>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</si>
  <si>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</si>
  <si>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</si>
  <si>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</si>
  <si>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</si>
  <si>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</si>
  <si>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</si>
  <si>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</si>
  <si>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</si>
  <si>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</si>
  <si>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</si>
  <si>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</si>
  <si>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</si>
  <si>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</si>
  <si>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</si>
  <si>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</si>
  <si>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</si>
  <si>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</si>
  <si>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</si>
  <si>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</si>
  <si>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</si>
  <si>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</si>
  <si>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</si>
  <si>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</si>
  <si>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</si>
  <si>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</si>
  <si>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</si>
  <si>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</si>
  <si>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</si>
  <si>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</si>
  <si>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</si>
  <si>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</si>
  <si>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</si>
  <si>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</si>
  <si>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</si>
  <si>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</si>
  <si>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</si>
  <si>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</si>
  <si>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</si>
  <si>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</si>
  <si>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</si>
  <si>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</si>
  <si>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</si>
  <si>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</si>
  <si>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</si>
  <si>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</si>
  <si>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</si>
  <si>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</si>
  <si>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</si>
  <si>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</si>
  <si>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</si>
  <si>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</si>
  <si>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</si>
  <si>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</si>
  <si>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</si>
  <si>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</si>
  <si>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</si>
  <si>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</si>
  <si>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</si>
  <si>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</si>
  <si>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</si>
  <si>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</si>
  <si>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</si>
  <si>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</si>
  <si>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</si>
  <si>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</si>
  <si>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</si>
  <si>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</si>
  <si>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</si>
  <si>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</si>
  <si>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</si>
  <si>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</si>
  <si>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</si>
  <si>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</si>
  <si>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</si>
  <si>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</si>
  <si>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</si>
  <si>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</si>
  <si>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</si>
  <si>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</si>
  <si>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</si>
  <si>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</si>
  <si>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</si>
  <si>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</si>
  <si>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</si>
  <si>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</si>
  <si>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</si>
  <si>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</si>
  <si>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</si>
  <si>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</si>
  <si>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</si>
  <si>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</si>
  <si>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</si>
  <si>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</si>
  <si>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</si>
  <si>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</si>
  <si>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</si>
  <si>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</si>
  <si>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</si>
  <si>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</si>
  <si>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</si>
  <si>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</si>
  <si>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</si>
  <si>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</si>
  <si>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</si>
  <si>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</si>
  <si>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</si>
  <si>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</si>
  <si>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</si>
  <si>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</si>
  <si>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</si>
  <si>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</si>
  <si>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</si>
  <si>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</si>
  <si>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</si>
  <si>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</si>
  <si>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</si>
  <si>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</si>
  <si>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</si>
  <si>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</si>
  <si>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</si>
  <si>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</si>
  <si>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</si>
  <si>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</si>
  <si>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</si>
  <si>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</si>
  <si>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</si>
  <si>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</si>
  <si>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</si>
  <si>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</si>
  <si>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</si>
  <si>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</si>
  <si>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</si>
  <si>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</si>
  <si>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</si>
  <si>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</si>
  <si>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</si>
  <si>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</si>
  <si>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</si>
  <si>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</si>
  <si>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</si>
  <si>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</si>
  <si>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</si>
  <si>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</si>
  <si>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</si>
  <si>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</si>
  <si>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</si>
  <si>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</si>
  <si>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</si>
  <si>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</si>
  <si>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</si>
  <si>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</si>
  <si>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</si>
  <si>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</si>
  <si>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</si>
  <si>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</si>
  <si>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</si>
  <si>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</si>
  <si>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</si>
  <si>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</si>
  <si>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</si>
  <si>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</si>
  <si>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</si>
  <si>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</si>
  <si>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</si>
  <si>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</si>
  <si>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</si>
  <si>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</si>
  <si>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</si>
  <si>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</si>
  <si>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</si>
  <si>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</si>
  <si>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</si>
  <si>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</si>
  <si>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</si>
  <si>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</si>
  <si>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</si>
  <si>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</si>
  <si>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</si>
  <si>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</si>
  <si>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</si>
  <si>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</si>
  <si>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</si>
  <si>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</si>
  <si>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</si>
  <si>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</si>
  <si>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</si>
  <si>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</si>
  <si>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</si>
  <si>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</si>
  <si>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</si>
  <si>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</si>
  <si>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</si>
  <si>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</si>
  <si>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</si>
  <si>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</si>
  <si>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</si>
  <si>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</si>
  <si>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</si>
  <si>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</si>
  <si>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</si>
  <si>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</si>
  <si>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</si>
  <si>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</si>
  <si>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</si>
  <si>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</si>
  <si>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</si>
  <si>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</si>
  <si>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</si>
  <si>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</si>
  <si>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</si>
  <si>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</si>
  <si>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</si>
  <si>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</si>
  <si>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</si>
  <si>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</si>
  <si>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</si>
  <si>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</si>
  <si>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</si>
  <si>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</si>
  <si>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</si>
  <si>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</si>
  <si>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</si>
  <si>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</si>
  <si>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</si>
  <si>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</si>
  <si>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</si>
  <si>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</si>
  <si>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</si>
  <si>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</si>
  <si>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</si>
  <si>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</si>
  <si>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</si>
  <si>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</si>
  <si>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</si>
  <si>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</si>
  <si>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</si>
  <si>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</si>
  <si>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</si>
  <si>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</si>
  <si>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</si>
  <si>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</si>
  <si>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</si>
  <si>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</si>
  <si>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</si>
  <si>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</si>
  <si>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</si>
  <si>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</si>
  <si>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</si>
  <si>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</si>
  <si>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</si>
  <si>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</si>
  <si>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</si>
  <si>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</si>
  <si>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</si>
  <si>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</si>
  <si>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</si>
  <si>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</si>
  <si>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</si>
  <si>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</si>
  <si>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</si>
  <si>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</si>
  <si>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</si>
  <si>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</si>
  <si>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</si>
  <si>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</si>
  <si>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</si>
  <si>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</si>
  <si>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</si>
  <si>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</si>
  <si>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</si>
  <si>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</si>
  <si>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</si>
  <si>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</si>
  <si>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</si>
  <si>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</si>
  <si>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</si>
  <si>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</si>
  <si>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</si>
  <si>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</si>
  <si>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</si>
  <si>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</si>
  <si>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</si>
  <si>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</si>
  <si>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</si>
  <si>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</si>
  <si>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</si>
  <si>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</si>
  <si>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</si>
  <si>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</si>
  <si>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</si>
  <si>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</si>
  <si>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</si>
  <si>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</si>
  <si>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</si>
  <si>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</si>
  <si>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</si>
  <si>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</si>
  <si>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</si>
  <si>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</si>
  <si>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</si>
  <si>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</si>
  <si>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</si>
  <si>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</si>
  <si>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</si>
  <si>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</si>
  <si>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</si>
  <si>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</si>
  <si>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</si>
  <si>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</si>
  <si>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</si>
  <si>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</si>
  <si>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</si>
  <si>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</si>
  <si>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</si>
  <si>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</si>
  <si>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</si>
  <si>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</si>
  <si>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</si>
  <si>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</si>
  <si>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</si>
  <si>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</si>
  <si>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</si>
  <si>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</si>
  <si>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</si>
  <si>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</si>
  <si>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</si>
  <si>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</si>
  <si>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</si>
  <si>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</si>
  <si>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</si>
  <si>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</si>
  <si>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</si>
  <si>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</si>
  <si>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</si>
  <si>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</si>
  <si>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</si>
  <si>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</si>
  <si>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</si>
  <si>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</si>
  <si>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</si>
  <si>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</si>
  <si>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</si>
  <si>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</si>
  <si>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</si>
  <si>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</si>
  <si>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</si>
  <si>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</si>
  <si>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</si>
  <si>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</si>
  <si>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</si>
  <si>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</si>
  <si>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</si>
  <si>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</si>
  <si>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</si>
  <si>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</si>
  <si>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</si>
  <si>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</si>
  <si>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</si>
  <si>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</si>
  <si>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</si>
  <si>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</si>
  <si>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</si>
  <si>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</si>
  <si>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</si>
  <si>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</si>
  <si>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</si>
  <si>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</si>
  <si>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</si>
  <si>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</si>
  <si>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</si>
  <si>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</si>
  <si>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</si>
  <si>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</si>
  <si>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</si>
  <si>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</si>
  <si>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</si>
  <si>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</si>
  <si>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</si>
  <si>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</si>
  <si>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</si>
  <si>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</si>
  <si>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</si>
  <si>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</si>
  <si>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</si>
  <si>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</si>
  <si>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</si>
  <si>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</si>
  <si>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</si>
  <si>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</si>
  <si>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</si>
  <si>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</si>
  <si>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</si>
  <si>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</si>
  <si>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</si>
  <si>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</si>
  <si>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</si>
  <si>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</si>
  <si>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</si>
  <si>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</si>
  <si>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</si>
  <si>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</si>
  <si>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</si>
  <si>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</si>
  <si>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</si>
  <si>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</si>
  <si>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</si>
  <si>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</si>
  <si>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</si>
  <si>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</si>
  <si>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</si>
  <si>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</si>
  <si>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</si>
  <si>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</si>
  <si>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</si>
  <si>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</si>
  <si>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</si>
  <si>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</si>
  <si>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</si>
  <si>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</si>
  <si>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</si>
  <si>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</si>
  <si>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</si>
  <si>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</si>
  <si>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</si>
  <si>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</si>
  <si>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</si>
  <si>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</si>
  <si>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</si>
  <si>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</si>
  <si>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</si>
  <si>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</si>
  <si>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</si>
  <si>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</si>
  <si>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</si>
  <si>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</si>
  <si>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</si>
  <si>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</si>
  <si>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</si>
  <si>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</si>
  <si>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</si>
  <si>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</si>
  <si>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</si>
  <si>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</si>
  <si>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</si>
  <si>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</si>
  <si>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</si>
  <si>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</si>
  <si>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</si>
  <si>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</si>
  <si>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</si>
  <si>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</si>
  <si>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</si>
  <si>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</si>
  <si>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</si>
  <si>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</si>
  <si>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</si>
  <si>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</si>
  <si>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</si>
  <si>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</si>
  <si>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</si>
  <si>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</si>
  <si>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</si>
  <si>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</si>
  <si>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</si>
  <si>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</si>
  <si>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</si>
  <si>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</si>
  <si>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</si>
  <si>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</si>
  <si>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</si>
  <si>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</si>
  <si>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</si>
  <si>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</si>
  <si>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</si>
  <si>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</si>
  <si>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</si>
  <si>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</si>
  <si>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</si>
  <si>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</si>
  <si>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</si>
  <si>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</si>
  <si>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</si>
  <si>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</si>
  <si>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</si>
  <si>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</si>
  <si>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</si>
  <si>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</si>
  <si>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</si>
  <si>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</si>
  <si>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</si>
  <si>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</si>
  <si>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</si>
  <si>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</si>
  <si>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</si>
  <si>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</si>
  <si>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</si>
  <si>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</si>
  <si>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</si>
  <si>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</si>
  <si>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</si>
  <si>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</si>
  <si>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</si>
  <si>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</si>
  <si>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</si>
  <si>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</si>
  <si>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</si>
  <si>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</si>
  <si>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</si>
  <si>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</si>
  <si>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</si>
  <si>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</si>
  <si>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</si>
  <si>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</si>
  <si>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</si>
  <si>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</si>
  <si>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</si>
  <si>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</si>
  <si>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</si>
  <si>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</si>
  <si>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</si>
  <si>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</si>
  <si>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</si>
  <si>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</si>
  <si>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</si>
  <si>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</si>
  <si>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</si>
  <si>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</si>
  <si>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</si>
  <si>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</si>
  <si>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</si>
  <si>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</si>
  <si>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</si>
  <si>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</si>
  <si>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</si>
  <si>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</si>
  <si>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</si>
  <si>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</si>
  <si>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</si>
  <si>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</si>
  <si>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</si>
  <si>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</si>
  <si>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</si>
  <si>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</si>
  <si>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</si>
  <si>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</si>
  <si>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</si>
  <si>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</si>
  <si>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</si>
  <si>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</si>
  <si>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</si>
  <si>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</si>
  <si>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</si>
  <si>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</si>
  <si>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</si>
  <si>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</si>
  <si>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</si>
  <si>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</si>
  <si>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</si>
  <si>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</si>
  <si>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</si>
  <si>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</si>
  <si>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</si>
  <si>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</si>
  <si>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</si>
  <si>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</si>
  <si>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</si>
  <si>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</si>
  <si>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</si>
  <si>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</si>
  <si>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</si>
  <si>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</si>
  <si>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</si>
  <si>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</si>
  <si>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</si>
  <si>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</si>
  <si>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</si>
  <si>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</si>
  <si>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</si>
  <si>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</si>
  <si>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</si>
  <si>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</si>
  <si>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</si>
  <si>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</si>
  <si>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</si>
  <si>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</si>
  <si>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</si>
  <si>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</si>
  <si>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</si>
  <si>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</si>
  <si>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</si>
  <si>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</si>
  <si>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</si>
  <si>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</si>
  <si>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</si>
  <si>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</si>
  <si>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</si>
  <si>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</si>
  <si>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</si>
  <si>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</si>
  <si>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</si>
  <si>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</si>
  <si>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</si>
  <si>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</si>
  <si>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</si>
  <si>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</si>
  <si>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</si>
  <si>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</si>
  <si>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</si>
  <si>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</si>
  <si>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</si>
  <si>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</si>
  <si>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</si>
  <si>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</si>
  <si>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</si>
  <si>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</si>
  <si>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</si>
  <si>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</si>
  <si>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</si>
  <si>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</si>
  <si>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</si>
  <si>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</si>
  <si>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</si>
  <si>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</si>
  <si>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</si>
  <si>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</si>
  <si>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</si>
  <si>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</si>
  <si>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</si>
  <si>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</si>
  <si>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</si>
  <si>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</si>
  <si>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</si>
  <si>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</si>
  <si>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</si>
  <si>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</si>
  <si>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</si>
  <si>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</si>
  <si>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</si>
  <si>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</si>
  <si>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</si>
  <si>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</si>
  <si>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</si>
  <si>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</si>
  <si>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</si>
  <si>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</si>
  <si>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</si>
  <si>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</si>
  <si>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</si>
  <si>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</si>
  <si>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</si>
  <si>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</si>
  <si>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</si>
  <si>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</si>
  <si>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</si>
  <si>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</si>
  <si>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</si>
  <si>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</si>
  <si>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</si>
  <si>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</si>
  <si>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</si>
  <si>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</si>
  <si>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</si>
  <si>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</si>
  <si>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</si>
  <si>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</si>
  <si>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</si>
  <si>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</si>
  <si>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</si>
  <si>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</si>
  <si>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</si>
  <si>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</si>
  <si>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</si>
  <si>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</si>
  <si>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</si>
  <si>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</si>
  <si>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</si>
  <si>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</si>
  <si>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</si>
  <si>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</si>
  <si>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</si>
  <si>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</si>
  <si>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</si>
  <si>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</si>
  <si>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</si>
  <si>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</si>
  <si>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</si>
  <si>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</si>
  <si>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</si>
  <si>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</si>
  <si>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</si>
  <si>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</si>
  <si>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</si>
  <si>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</si>
  <si>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</si>
  <si>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</si>
  <si>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</si>
  <si>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</si>
  <si>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</si>
  <si>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</si>
  <si>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</si>
  <si>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</si>
  <si>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</si>
  <si>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</si>
  <si>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</si>
  <si>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</si>
  <si>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</si>
  <si>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</si>
  <si>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</si>
  <si>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</si>
  <si>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</si>
  <si>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</si>
  <si>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</si>
  <si>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</si>
  <si>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</si>
  <si>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</si>
  <si>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</si>
  <si>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</si>
  <si>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</si>
  <si>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</si>
  <si>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</si>
  <si>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</si>
  <si>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</si>
  <si>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</si>
  <si>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</si>
  <si>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</si>
  <si>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</si>
  <si>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</si>
  <si>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</si>
  <si>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</si>
  <si>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</si>
  <si>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</si>
  <si>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</si>
  <si>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</si>
  <si>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</si>
  <si>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</si>
  <si>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</si>
  <si>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</si>
  <si>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</si>
  <si>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</si>
  <si>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</si>
  <si>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</si>
  <si>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</si>
  <si>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</si>
  <si>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</si>
  <si>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</si>
  <si>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</si>
  <si>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</si>
  <si>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</si>
  <si>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</si>
  <si>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</si>
  <si>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</si>
  <si>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</si>
  <si>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</si>
  <si>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</si>
  <si>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</si>
  <si>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</si>
  <si>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</si>
  <si>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</si>
  <si>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</si>
  <si>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</si>
  <si>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</si>
  <si>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</si>
  <si>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</si>
  <si>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</si>
  <si>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</si>
  <si>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</si>
  <si>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</si>
  <si>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</si>
  <si>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</si>
  <si>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</si>
  <si>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</si>
  <si>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</si>
  <si>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</si>
  <si>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</si>
  <si>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</si>
  <si>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</si>
  <si>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</si>
  <si>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</si>
  <si>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</si>
  <si>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</si>
  <si>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</si>
  <si>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</si>
  <si>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</si>
  <si>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</si>
  <si>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</si>
  <si>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</si>
  <si>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</si>
  <si>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</si>
  <si>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</si>
  <si>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</si>
  <si>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</si>
  <si>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</si>
  <si>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</si>
  <si>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</si>
  <si>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</si>
  <si>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</si>
  <si>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</si>
  <si>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</si>
  <si>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</si>
  <si>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</si>
  <si>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</si>
  <si>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</si>
  <si>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</si>
  <si>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</si>
  <si>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</si>
  <si>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</si>
  <si>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</si>
  <si>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</si>
  <si>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</si>
  <si>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</si>
  <si>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</si>
  <si>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</si>
  <si>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</si>
  <si>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</si>
  <si>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</si>
  <si>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</si>
  <si>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</si>
  <si>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</si>
  <si>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</si>
  <si>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</si>
  <si>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</si>
  <si>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</si>
  <si>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</si>
  <si>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</si>
  <si>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</si>
  <si>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</si>
  <si>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</si>
  <si>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</si>
  <si>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</si>
  <si>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</si>
  <si>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</si>
  <si>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</si>
  <si>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</si>
  <si>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</si>
  <si>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</si>
  <si>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</si>
  <si>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</si>
  <si>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</si>
  <si>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</si>
  <si>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</si>
  <si>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</si>
  <si>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</si>
  <si>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</si>
  <si>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</si>
  <si>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</si>
  <si>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</si>
  <si>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</si>
  <si>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</si>
  <si>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</si>
  <si>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</si>
  <si>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</si>
  <si>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</si>
  <si>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</si>
  <si>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</si>
  <si>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</si>
  <si>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</si>
  <si>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</si>
  <si>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</si>
  <si>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</si>
  <si>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</si>
  <si>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</si>
  <si>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</si>
  <si>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</si>
  <si>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</si>
  <si>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</si>
  <si>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</si>
  <si>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</si>
  <si>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</si>
  <si>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</si>
  <si>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</si>
  <si>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</si>
  <si>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</si>
  <si>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</si>
  <si>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</si>
  <si>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</si>
  <si>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</si>
  <si>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</si>
  <si>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</si>
  <si>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</si>
  <si>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</si>
  <si>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</si>
  <si>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</si>
  <si>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</si>
  <si>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</si>
  <si>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</si>
  <si>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</si>
  <si>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</si>
  <si>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</si>
  <si>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</si>
  <si>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</si>
  <si>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</si>
  <si>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</si>
  <si>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</si>
  <si>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</si>
  <si>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</si>
  <si>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</si>
  <si>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</si>
  <si>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</si>
  <si>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</si>
  <si>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</si>
  <si>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</si>
  <si>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</si>
  <si>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</si>
  <si>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</si>
  <si>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</si>
  <si>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</si>
  <si>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</si>
  <si>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</si>
  <si>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</si>
  <si>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</si>
  <si>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</si>
  <si>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</si>
  <si>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</si>
  <si>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</si>
  <si>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</si>
  <si>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</si>
  <si>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</si>
  <si>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</si>
  <si>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</si>
  <si>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</si>
  <si>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</si>
  <si>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</si>
  <si>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</si>
  <si>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</si>
  <si>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</si>
  <si>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</si>
  <si>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</si>
  <si>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</si>
  <si>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</si>
  <si>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</si>
  <si>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</si>
  <si>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</si>
  <si>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</si>
  <si>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</si>
  <si>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</si>
  <si>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</si>
  <si>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</si>
  <si>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</si>
  <si>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</si>
  <si>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</si>
  <si>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</si>
  <si>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</si>
  <si>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</si>
  <si>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</si>
  <si>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</si>
  <si>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</si>
  <si>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</si>
  <si>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</si>
  <si>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</si>
  <si>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</si>
  <si>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</si>
  <si>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</si>
  <si>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</si>
  <si>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</si>
  <si>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</si>
  <si>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</si>
  <si>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</si>
  <si>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</si>
  <si>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</si>
  <si>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</si>
  <si>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</si>
  <si>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</si>
  <si>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</si>
  <si>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</si>
  <si>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</si>
  <si>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</si>
  <si>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</si>
  <si>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</si>
  <si>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</si>
  <si>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</si>
  <si>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</si>
  <si>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</si>
  <si>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</si>
  <si>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</si>
  <si>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</si>
  <si>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</si>
  <si>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</si>
  <si>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</si>
  <si>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</si>
  <si>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</si>
  <si>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</si>
  <si>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</si>
  <si>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</si>
  <si>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</si>
  <si>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</si>
  <si>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</si>
  <si>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</si>
  <si>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</si>
  <si>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</si>
  <si>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</si>
  <si>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</si>
  <si>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</si>
  <si>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</si>
  <si>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</si>
  <si>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</si>
  <si>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</si>
  <si>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</si>
  <si>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</si>
  <si>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</si>
  <si>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</si>
  <si>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</si>
  <si>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</si>
  <si>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</si>
  <si>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</si>
  <si>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</si>
  <si>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</si>
  <si>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</si>
  <si>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</si>
  <si>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</si>
  <si>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</si>
  <si>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</si>
  <si>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</si>
  <si>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</si>
  <si>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</si>
  <si>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</si>
  <si>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</si>
  <si>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</si>
  <si>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</si>
  <si>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</si>
  <si>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</si>
  <si>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</si>
  <si>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</si>
  <si>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</si>
  <si>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</si>
  <si>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</si>
  <si>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</si>
  <si>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</si>
  <si>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</si>
  <si>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</si>
  <si>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</si>
  <si>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</si>
  <si>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</si>
  <si>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</si>
  <si>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</si>
  <si>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</si>
  <si>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</si>
  <si>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</si>
  <si>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</si>
  <si>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</si>
  <si>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</si>
  <si>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</si>
  <si>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</si>
  <si>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</si>
  <si>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</si>
  <si>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</si>
  <si>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</si>
  <si>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</si>
  <si>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</si>
  <si>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</si>
  <si>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</si>
  <si>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</si>
  <si>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</si>
  <si>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</si>
  <si>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</si>
  <si>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</si>
  <si>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</si>
  <si>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</si>
  <si>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</si>
  <si>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</si>
  <si>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</si>
  <si>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</si>
  <si>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</si>
  <si>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</si>
  <si>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</si>
  <si>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</si>
  <si>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</si>
  <si>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</si>
  <si>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</si>
  <si>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</si>
  <si>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</si>
  <si>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</si>
  <si>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</si>
  <si>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</si>
  <si>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</si>
  <si>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</si>
  <si>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</si>
  <si>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</si>
  <si>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</si>
  <si>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</si>
  <si>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</si>
  <si>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</si>
  <si>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</si>
  <si>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</si>
  <si>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</si>
  <si>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</si>
  <si>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</si>
  <si>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</si>
  <si>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</si>
  <si>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</si>
  <si>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</si>
  <si>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</si>
  <si>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</si>
  <si>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</si>
  <si>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</si>
  <si>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</si>
  <si>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</si>
  <si>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</si>
  <si>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</si>
  <si>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</si>
  <si>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</si>
  <si>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</si>
  <si>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</si>
  <si>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</si>
  <si>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</si>
  <si>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</si>
  <si>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</si>
  <si>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</si>
  <si>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</si>
  <si>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</si>
  <si>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</si>
  <si>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</si>
  <si>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</si>
  <si>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</si>
  <si>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</si>
  <si>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</si>
  <si>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</si>
  <si>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</si>
  <si>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</si>
  <si>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</si>
  <si>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</si>
  <si>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</si>
  <si>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</si>
  <si>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</si>
  <si>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</si>
  <si>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</si>
  <si>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</si>
  <si>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</si>
  <si>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</si>
  <si>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</si>
  <si>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</si>
  <si>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</si>
  <si>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</si>
  <si>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</si>
  <si>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</si>
  <si>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</si>
  <si>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</si>
  <si>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</si>
  <si>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</si>
  <si>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</si>
  <si>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</si>
  <si>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</si>
  <si>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</si>
  <si>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</si>
  <si>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</si>
  <si>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</si>
  <si>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</si>
  <si>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</si>
  <si>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</si>
  <si>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</si>
  <si>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</si>
  <si>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</si>
  <si>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</si>
  <si>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</si>
  <si>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</si>
  <si>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</si>
  <si>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</si>
  <si>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</si>
  <si>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</si>
  <si>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</si>
  <si>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</si>
  <si>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</si>
  <si>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</si>
  <si>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</si>
  <si>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</si>
  <si>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</si>
  <si>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</si>
  <si>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</si>
  <si>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</si>
  <si>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</si>
  <si>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</si>
  <si>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</si>
  <si>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</si>
  <si>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</si>
  <si>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</si>
  <si>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</si>
  <si>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</si>
  <si>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</si>
  <si>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</si>
  <si>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</si>
  <si>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</si>
  <si>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</si>
  <si>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</si>
  <si>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</si>
  <si>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</si>
  <si>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</si>
  <si>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</si>
  <si>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</si>
  <si>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</si>
  <si>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</si>
  <si>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</si>
  <si>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</si>
  <si>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</si>
  <si>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</si>
  <si>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</si>
  <si>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</si>
  <si>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</si>
  <si>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</si>
  <si>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</si>
  <si>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</si>
  <si>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</si>
  <si>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</si>
  <si>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</si>
  <si>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</si>
  <si>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</si>
  <si>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</si>
  <si>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</si>
  <si>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</si>
  <si>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</si>
  <si>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</si>
  <si>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</si>
  <si>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</si>
  <si>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</si>
  <si>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</si>
  <si>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</si>
  <si>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</si>
  <si>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</si>
  <si>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</si>
  <si>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</si>
  <si>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</si>
  <si>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</si>
  <si>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</si>
  <si>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</si>
  <si>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</si>
  <si>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</si>
  <si>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</si>
  <si>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</si>
  <si>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</si>
  <si>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</si>
  <si>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</si>
  <si>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</si>
  <si>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</si>
  <si>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</si>
  <si>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</si>
  <si>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</si>
  <si>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</si>
  <si>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</si>
  <si>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</si>
  <si>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</si>
  <si>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</si>
  <si>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</si>
  <si>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</si>
  <si>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</si>
  <si>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</si>
  <si>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</si>
  <si>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</si>
  <si>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</si>
  <si>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</si>
  <si>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</si>
  <si>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</si>
  <si>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</si>
  <si>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</si>
  <si>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</si>
  <si>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</si>
  <si>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</si>
  <si>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</si>
  <si>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</si>
  <si>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</si>
  <si>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</si>
  <si>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</si>
  <si>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</si>
  <si>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</si>
  <si>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</si>
  <si>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</si>
  <si>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</si>
  <si>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</si>
  <si>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</si>
  <si>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</si>
  <si>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</si>
  <si>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</si>
  <si>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</si>
  <si>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</si>
  <si>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</si>
  <si>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</si>
  <si>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</si>
  <si>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</si>
  <si>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</si>
  <si>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</si>
  <si>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</si>
  <si>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</si>
  <si>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</si>
  <si>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</si>
  <si>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</si>
  <si>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</si>
  <si>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</si>
  <si>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</si>
  <si>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</si>
  <si>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</si>
  <si>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</si>
  <si>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</si>
  <si>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</si>
  <si>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</si>
  <si>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</si>
  <si>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</si>
  <si>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</si>
  <si>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</si>
  <si>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</si>
  <si>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</si>
  <si>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</si>
  <si>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</si>
  <si>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</si>
  <si>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</si>
  <si>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</si>
  <si>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</si>
  <si>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</si>
  <si>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</si>
  <si>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</si>
  <si>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</si>
  <si>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</si>
  <si>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</si>
  <si>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</si>
  <si>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</si>
  <si>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</si>
  <si>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</si>
  <si>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</si>
  <si>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</si>
  <si>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</si>
  <si>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</si>
  <si>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</si>
  <si>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</si>
  <si>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</si>
  <si>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</si>
  <si>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</si>
  <si>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</si>
  <si>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</si>
  <si>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</si>
  <si>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</si>
  <si>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</si>
  <si>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</si>
  <si>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</si>
  <si>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</si>
  <si>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</si>
  <si>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</si>
  <si>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</si>
  <si>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</si>
  <si>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</si>
  <si>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</si>
  <si>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</si>
  <si>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</si>
  <si>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</si>
  <si>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</si>
  <si>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</si>
  <si>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</si>
  <si>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</si>
  <si>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</si>
  <si>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</si>
  <si>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</si>
  <si>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</si>
  <si>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</si>
  <si>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</si>
  <si>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</si>
  <si>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</si>
  <si>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</si>
  <si>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</si>
  <si>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</si>
  <si>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</si>
  <si>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</si>
  <si>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</si>
  <si>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</si>
  <si>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</si>
  <si>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</si>
  <si>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</si>
  <si>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</si>
  <si>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</si>
  <si>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</si>
  <si>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</si>
  <si>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</si>
  <si>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</si>
  <si>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</si>
  <si>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</si>
  <si>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</si>
  <si>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</si>
  <si>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</si>
  <si>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</si>
  <si>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</si>
  <si>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</si>
  <si>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</si>
  <si>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</si>
  <si>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</si>
  <si>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</si>
  <si>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</si>
  <si>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</si>
  <si>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</si>
  <si>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</si>
  <si>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</si>
  <si>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</si>
  <si>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</si>
  <si>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</si>
  <si>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</si>
  <si>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</si>
  <si>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</si>
  <si>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</si>
  <si>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</si>
  <si>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</si>
  <si>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</si>
  <si>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</si>
  <si>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</si>
  <si>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</si>
  <si>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</si>
  <si>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</si>
  <si>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</si>
  <si>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</si>
  <si>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</si>
  <si>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</si>
  <si>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</si>
  <si>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</si>
  <si>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</si>
  <si>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</si>
  <si>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</si>
  <si>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</si>
  <si>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</si>
  <si>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</si>
  <si>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</si>
  <si>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</si>
  <si>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</si>
  <si>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</si>
  <si>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</si>
  <si>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</si>
  <si>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</si>
  <si>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</si>
  <si>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</si>
  <si>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</si>
  <si>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</si>
  <si>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</si>
  <si>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</si>
  <si>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</si>
  <si>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</si>
  <si>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</si>
  <si>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</si>
  <si>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</si>
  <si>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</si>
  <si>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</si>
  <si>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</si>
  <si>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</si>
  <si>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</si>
  <si>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</si>
  <si>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</si>
  <si>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</si>
  <si>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</si>
  <si>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</si>
  <si>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</si>
  <si>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</si>
  <si>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</si>
  <si>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</si>
  <si>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</si>
  <si>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</si>
  <si>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</si>
  <si>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</si>
  <si>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</si>
  <si>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</si>
  <si>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</si>
  <si>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</si>
  <si>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</si>
  <si>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</si>
  <si>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</si>
  <si>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</si>
  <si>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</si>
  <si>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</si>
  <si>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</si>
  <si>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</si>
  <si>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</si>
  <si>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</si>
  <si>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</si>
  <si>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</si>
  <si>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</si>
  <si>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</si>
  <si>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</si>
  <si>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</si>
  <si>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</si>
  <si>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</si>
  <si>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</si>
  <si>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</si>
  <si>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</si>
  <si>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</si>
  <si>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</si>
  <si>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</si>
  <si>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</si>
  <si>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</si>
  <si>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</si>
  <si>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</si>
  <si>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</si>
  <si>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</si>
  <si>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</si>
  <si>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</si>
  <si>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</si>
  <si>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</si>
  <si>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</si>
  <si>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</si>
  <si>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</si>
  <si>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</si>
  <si>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</si>
  <si>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</si>
  <si>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</si>
  <si>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</si>
  <si>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</si>
  <si>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</si>
  <si>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</si>
  <si>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</si>
  <si>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</si>
  <si>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</si>
  <si>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</si>
  <si>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</si>
  <si>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</si>
  <si>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</si>
  <si>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</si>
  <si>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</si>
  <si>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</si>
  <si>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</si>
  <si>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</si>
  <si>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</si>
  <si>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</si>
  <si>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</si>
  <si>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</si>
  <si>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</si>
  <si>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</si>
  <si>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</si>
  <si>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</si>
  <si>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</si>
  <si>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</si>
  <si>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</si>
  <si>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</si>
  <si>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</si>
  <si>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</si>
  <si>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</si>
  <si>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</si>
  <si>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</si>
  <si>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</si>
  <si>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</si>
  <si>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</si>
  <si>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</si>
  <si>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</si>
  <si>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</si>
  <si>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</si>
  <si>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</si>
  <si>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</si>
  <si>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</si>
  <si>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</si>
  <si>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</si>
  <si>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</si>
  <si>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</si>
  <si>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</si>
  <si>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</si>
  <si>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</si>
  <si>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</si>
  <si>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</si>
  <si>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</si>
  <si>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</si>
  <si>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</si>
  <si>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</si>
  <si>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</si>
  <si>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</si>
  <si>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</si>
  <si>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</si>
  <si>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</si>
  <si>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</si>
  <si>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</si>
  <si>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</si>
  <si>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</si>
  <si>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</si>
  <si>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</si>
  <si>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</si>
  <si>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</si>
  <si>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</si>
  <si>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</si>
  <si>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</si>
  <si>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</si>
  <si>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</si>
  <si>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</si>
  <si>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</si>
  <si>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</si>
  <si>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</si>
  <si>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</si>
  <si>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</si>
  <si>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</si>
  <si>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</si>
  <si>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</si>
  <si>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</si>
  <si>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</si>
  <si>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</si>
  <si>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</si>
  <si>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</si>
  <si>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</si>
  <si>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</si>
  <si>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</si>
  <si>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</si>
  <si>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</si>
  <si>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</si>
  <si>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</si>
  <si>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</si>
  <si>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</si>
  <si>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</si>
  <si>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</si>
  <si>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</si>
  <si>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</si>
  <si>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</si>
  <si>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</si>
  <si>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</si>
  <si>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</si>
  <si>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</si>
  <si>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</si>
  <si>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</si>
  <si>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</si>
  <si>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</si>
  <si>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</si>
  <si>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</si>
  <si>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</si>
  <si>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</si>
  <si>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</si>
  <si>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</si>
  <si>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</si>
  <si>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</si>
  <si>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</si>
  <si>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</si>
  <si>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</si>
  <si>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</si>
  <si>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</si>
  <si>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</si>
  <si>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</si>
  <si>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</si>
  <si>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</si>
  <si>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</si>
  <si>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</si>
  <si>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</si>
  <si>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</si>
  <si>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</si>
  <si>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</si>
  <si>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</si>
  <si>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</si>
  <si>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</si>
  <si>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</si>
  <si>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</si>
  <si>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</si>
  <si>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</si>
  <si>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</si>
  <si>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</si>
  <si>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</si>
  <si>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</si>
  <si>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</si>
  <si>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</si>
  <si>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</si>
  <si>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</si>
  <si>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</si>
  <si>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</si>
  <si>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</si>
  <si>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</si>
  <si>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</si>
  <si>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</si>
  <si>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</si>
  <si>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</si>
  <si>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</si>
  <si>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</si>
  <si>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</si>
  <si>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</si>
  <si>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</si>
  <si>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</si>
  <si>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</si>
  <si>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</si>
  <si>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</si>
  <si>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</si>
  <si>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</si>
  <si>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</si>
  <si>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</si>
  <si>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</si>
  <si>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</si>
  <si>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</si>
  <si>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</si>
  <si>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</si>
  <si>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</si>
  <si>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</si>
  <si>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</si>
  <si>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</si>
  <si>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</si>
  <si>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</si>
  <si>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</si>
  <si>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</si>
  <si>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</si>
  <si>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</si>
  <si>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</si>
  <si>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</si>
  <si>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</si>
  <si>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</si>
  <si>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</si>
  <si>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</si>
  <si>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</si>
  <si>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</si>
  <si>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</si>
  <si>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</si>
  <si>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</si>
  <si>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</si>
  <si>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</si>
  <si>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</si>
  <si>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</si>
  <si>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</si>
  <si>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</si>
  <si>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</si>
  <si>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</si>
  <si>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</si>
  <si>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</si>
  <si>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</si>
  <si>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</si>
  <si>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</si>
  <si>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</si>
  <si>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</si>
  <si>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</si>
  <si>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</si>
  <si>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</si>
  <si>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</si>
  <si>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</si>
  <si>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</si>
  <si>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</si>
  <si>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</si>
  <si>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</si>
  <si>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</si>
  <si>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</si>
  <si>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</si>
  <si>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</si>
  <si>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</si>
  <si>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</si>
  <si>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</si>
  <si>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</si>
  <si>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</si>
  <si>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</si>
  <si>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</si>
  <si>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</si>
  <si>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</si>
  <si>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</si>
  <si>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</si>
  <si>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</si>
  <si>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</si>
  <si>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</si>
  <si>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</si>
  <si>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</si>
  <si>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</si>
  <si>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</si>
  <si>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</si>
  <si>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</si>
  <si>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</si>
  <si>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</si>
  <si>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</si>
  <si>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</si>
  <si>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</si>
  <si>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</si>
  <si>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</si>
  <si>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</si>
  <si>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</si>
  <si>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</si>
  <si>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</si>
  <si>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</si>
  <si>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</si>
  <si>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</si>
  <si>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</si>
  <si>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</si>
  <si>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</si>
  <si>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</si>
  <si>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</si>
  <si>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</si>
  <si>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</si>
  <si>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</si>
  <si>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</si>
  <si>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</si>
  <si>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</si>
  <si>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</si>
  <si>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</si>
  <si>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</si>
  <si>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</si>
  <si>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</si>
  <si>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</si>
  <si>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</si>
  <si>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</si>
  <si>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</si>
  <si>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</si>
  <si>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</si>
  <si>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</si>
  <si>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</si>
  <si>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</si>
  <si>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</si>
  <si>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</si>
  <si>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</si>
  <si>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</si>
  <si>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</si>
  <si>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</si>
  <si>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</si>
  <si>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</si>
  <si>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</si>
  <si>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</si>
  <si>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</si>
  <si>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</si>
  <si>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</si>
  <si>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</si>
  <si>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</si>
  <si>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</si>
  <si>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</si>
  <si>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</si>
  <si>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</si>
  <si>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</si>
  <si>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</si>
  <si>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</si>
  <si>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</si>
  <si>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</si>
  <si>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</si>
  <si>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</si>
  <si>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</si>
  <si>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</si>
  <si>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</si>
  <si>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</si>
  <si>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</si>
  <si>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</si>
  <si>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</si>
  <si>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</si>
  <si>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</si>
  <si>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</si>
  <si>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</si>
  <si>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</si>
  <si>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</si>
  <si>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</si>
  <si>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</si>
  <si>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</si>
  <si>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</si>
  <si>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</si>
  <si>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</si>
  <si>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</si>
  <si>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</si>
  <si>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</si>
  <si>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</si>
  <si>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</si>
  <si>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</si>
  <si>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</si>
  <si>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</si>
  <si>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</si>
  <si>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</si>
  <si>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</si>
  <si>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</si>
  <si>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</si>
  <si>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</si>
  <si>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</si>
  <si>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</si>
  <si>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</si>
  <si>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</si>
  <si>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</si>
  <si>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</si>
  <si>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</si>
  <si>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</si>
  <si>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</si>
  <si>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</si>
  <si>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</si>
  <si>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</si>
  <si>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</si>
  <si>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</si>
  <si>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</si>
  <si>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</si>
  <si>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</si>
  <si>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</si>
  <si>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</si>
  <si>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</si>
  <si>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</si>
  <si>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</si>
  <si>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</si>
  <si>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</si>
  <si>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</si>
  <si>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</si>
  <si>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</si>
  <si>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</si>
  <si>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</si>
  <si>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</si>
  <si>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</si>
  <si>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</si>
  <si>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</si>
  <si>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</si>
  <si>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</si>
  <si>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</si>
  <si>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</si>
  <si>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</si>
  <si>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</si>
  <si>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</si>
  <si>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</si>
  <si>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</si>
  <si>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</si>
  <si>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</si>
  <si>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</si>
  <si>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</si>
  <si>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</si>
  <si>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</si>
  <si>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</si>
  <si>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</si>
  <si>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</si>
  <si>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</si>
  <si>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</si>
  <si>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</si>
  <si>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</si>
  <si>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</si>
  <si>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</si>
  <si>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</si>
  <si>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</si>
  <si>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</si>
  <si>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</si>
  <si>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</si>
  <si>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</si>
  <si>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</si>
  <si>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</si>
  <si>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</si>
  <si>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</si>
  <si>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</si>
  <si>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</si>
  <si>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</si>
  <si>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</si>
  <si>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</si>
  <si>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</si>
  <si>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</si>
  <si>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</si>
  <si>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</si>
  <si>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</si>
  <si>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</si>
  <si>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</si>
  <si>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</si>
  <si>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</si>
  <si>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</si>
  <si>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</si>
  <si>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</si>
  <si>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</si>
  <si>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</si>
  <si>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</si>
  <si>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</si>
  <si>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</si>
  <si>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</si>
  <si>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</si>
  <si>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</si>
  <si>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</si>
  <si>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</si>
  <si>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</si>
  <si>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</si>
  <si>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</si>
  <si>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</si>
  <si>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</si>
  <si>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</si>
  <si>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</si>
  <si>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</si>
  <si>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</si>
  <si>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</si>
  <si>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</si>
  <si>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</si>
  <si>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</si>
  <si>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</si>
  <si>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</si>
  <si>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</si>
  <si>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</si>
  <si>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</si>
  <si>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</si>
  <si>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</si>
  <si>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</si>
  <si>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</si>
  <si>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</si>
  <si>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</si>
  <si>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</si>
  <si>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</si>
  <si>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</si>
  <si>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</si>
  <si>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</si>
  <si>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</si>
  <si>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</si>
  <si>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</si>
  <si>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</si>
  <si>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</si>
  <si>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</si>
  <si>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</si>
  <si>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</si>
  <si>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</si>
  <si>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</si>
  <si>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</si>
  <si>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</si>
  <si>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</si>
  <si>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</si>
  <si>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</si>
  <si>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</si>
  <si>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</si>
  <si>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</si>
  <si>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</si>
  <si>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</si>
  <si>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</si>
  <si>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</si>
  <si>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</si>
  <si>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</si>
  <si>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</si>
  <si>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</si>
  <si>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</si>
  <si>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</si>
  <si>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</si>
  <si>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</si>
  <si>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</si>
  <si>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</si>
  <si>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</si>
  <si>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</si>
  <si>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</si>
  <si>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</si>
  <si>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</si>
  <si>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</si>
  <si>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</si>
  <si>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</si>
  <si>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</si>
  <si>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</si>
  <si>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</si>
  <si>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</si>
  <si>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</si>
  <si>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</si>
  <si>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</si>
  <si>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</si>
  <si>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</si>
  <si>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</si>
  <si>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</si>
  <si>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</si>
  <si>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</si>
  <si>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</si>
  <si>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</si>
  <si>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</si>
  <si>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</si>
  <si>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</si>
  <si>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</si>
  <si>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</si>
  <si>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</si>
  <si>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</si>
  <si>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</si>
  <si>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</si>
  <si>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</si>
  <si>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</si>
  <si>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</si>
  <si>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</si>
  <si>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</si>
  <si>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</si>
  <si>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</si>
  <si>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</si>
  <si>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</si>
  <si>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</si>
  <si>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</si>
  <si>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</si>
  <si>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</si>
  <si>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</si>
  <si>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</si>
  <si>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</si>
  <si>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</si>
  <si>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</si>
  <si>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</si>
  <si>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</si>
  <si>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</si>
  <si>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</si>
  <si>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</si>
  <si>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</si>
  <si>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</si>
  <si>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</si>
  <si>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</si>
  <si>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</si>
  <si>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</si>
  <si>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</si>
  <si>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</si>
  <si>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</si>
  <si>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</si>
  <si>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</si>
  <si>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</si>
  <si>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</si>
  <si>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</si>
  <si>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</si>
  <si>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</si>
  <si>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</si>
  <si>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</si>
  <si>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</si>
  <si>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</si>
  <si>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</si>
  <si>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</si>
  <si>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</si>
  <si>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</si>
  <si>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</si>
  <si>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</si>
  <si>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</si>
  <si>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</si>
  <si>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</si>
  <si>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</si>
  <si>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</si>
  <si>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</si>
  <si>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</si>
  <si>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</si>
  <si>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</si>
  <si>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</si>
  <si>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</si>
  <si>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</si>
  <si>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</si>
  <si>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</si>
  <si>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</si>
  <si>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</si>
  <si>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</si>
  <si>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</si>
  <si>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</si>
  <si>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</si>
  <si>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</si>
  <si>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</si>
  <si>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</si>
  <si>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</si>
  <si>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</si>
  <si>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</si>
  <si>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</si>
  <si>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</si>
  <si>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</si>
  <si>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</si>
  <si>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</si>
  <si>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</si>
  <si>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</si>
  <si>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</si>
  <si>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</si>
  <si>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</si>
  <si>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</si>
  <si>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</si>
  <si>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</si>
  <si>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</si>
  <si>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</si>
  <si>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</si>
  <si>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</si>
  <si>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</si>
  <si>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</si>
  <si>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</si>
  <si>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</si>
  <si>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</si>
  <si>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</si>
  <si>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</si>
  <si>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</si>
  <si>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</si>
  <si>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</si>
  <si>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</si>
  <si>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</si>
  <si>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</si>
  <si>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</si>
  <si>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</si>
  <si>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</si>
  <si>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</si>
  <si>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</si>
  <si>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</si>
  <si>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</si>
  <si>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</si>
  <si>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</si>
  <si>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</si>
  <si>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</si>
  <si>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</si>
  <si>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</si>
  <si>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</si>
  <si>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</si>
  <si>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</si>
  <si>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</si>
  <si>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</si>
  <si>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</si>
  <si>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</si>
  <si>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</si>
  <si>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</si>
  <si>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</si>
  <si>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</si>
  <si>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</si>
  <si>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</si>
  <si>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</si>
  <si>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</si>
  <si>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</si>
  <si>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</si>
  <si>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</si>
  <si>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</si>
  <si>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</si>
  <si>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</si>
  <si>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</si>
  <si>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</si>
  <si>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</si>
  <si>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</si>
  <si>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</si>
  <si>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</si>
  <si>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</si>
  <si>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</si>
  <si>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</si>
  <si>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</si>
  <si>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</si>
  <si>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</si>
  <si>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</si>
  <si>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</si>
  <si>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</si>
  <si>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</si>
  <si>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</si>
  <si>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</si>
  <si>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</si>
  <si>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</si>
  <si>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</si>
  <si>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</si>
  <si>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</si>
  <si>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</si>
  <si>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</si>
  <si>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</si>
  <si>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</si>
  <si>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</si>
  <si>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</si>
  <si>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</si>
  <si>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</si>
  <si>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</si>
  <si>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</si>
  <si>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</si>
  <si>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</si>
  <si>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</si>
  <si>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</si>
  <si>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</si>
  <si>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</si>
  <si>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</si>
  <si>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</si>
  <si>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</si>
  <si>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</si>
  <si>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</si>
  <si>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</si>
  <si>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</si>
  <si>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</si>
  <si>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</si>
  <si>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</si>
  <si>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</si>
  <si>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</si>
  <si>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</si>
  <si>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</si>
  <si>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</si>
  <si>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</si>
  <si>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</si>
  <si>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</si>
  <si>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</si>
  <si>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</si>
  <si>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</si>
  <si>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</si>
  <si>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</si>
  <si>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</si>
  <si>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</si>
  <si>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</si>
  <si>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</si>
  <si>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</si>
  <si>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</si>
  <si>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</si>
  <si>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</si>
  <si>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</si>
  <si>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</si>
  <si>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</si>
  <si>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</si>
  <si>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</si>
  <si>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</si>
  <si>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</si>
  <si>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</si>
  <si>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</si>
  <si>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</si>
  <si>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</si>
  <si>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</si>
  <si>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</si>
  <si>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</si>
  <si>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</si>
  <si>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</si>
  <si>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</si>
  <si>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</si>
  <si>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</si>
  <si>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</si>
  <si>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</si>
  <si>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</si>
  <si>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</si>
  <si>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</si>
  <si>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</si>
  <si>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</si>
  <si>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</si>
  <si>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</si>
  <si>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</si>
  <si>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</si>
  <si>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</si>
  <si>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</si>
  <si>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</si>
  <si>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</si>
  <si>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</si>
  <si>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</si>
  <si>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</si>
  <si>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</si>
  <si>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</si>
  <si>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</si>
  <si>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</si>
  <si>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</si>
  <si>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</si>
  <si>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</si>
  <si>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</si>
  <si>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</si>
  <si>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</si>
  <si>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</si>
  <si>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</si>
  <si>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</si>
  <si>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</si>
  <si>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</si>
  <si>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</si>
  <si>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</si>
  <si>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</si>
  <si>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</si>
  <si>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</si>
  <si>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</si>
  <si>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</si>
  <si>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</si>
  <si>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</si>
  <si>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</si>
  <si>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</si>
  <si>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</si>
  <si>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</si>
  <si>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</si>
  <si>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</si>
  <si>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</si>
  <si>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</si>
  <si>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</si>
  <si>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</si>
  <si>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</si>
  <si>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</si>
  <si>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</si>
  <si>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</si>
  <si>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</si>
  <si>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</si>
  <si>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</si>
  <si>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</si>
  <si>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</si>
  <si>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</si>
  <si>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</si>
  <si>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</si>
  <si>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</si>
  <si>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</si>
  <si>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</si>
  <si>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</si>
  <si>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</si>
  <si>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</si>
  <si>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</si>
  <si>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</si>
  <si>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</si>
  <si>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</si>
  <si>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</si>
  <si>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</si>
  <si>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</si>
  <si>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</si>
  <si>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</si>
  <si>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</si>
  <si>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</si>
  <si>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</si>
  <si>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</si>
  <si>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</si>
  <si>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</si>
  <si>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</si>
  <si>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</si>
  <si>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</si>
  <si>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</si>
  <si>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</si>
  <si>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</si>
  <si>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</si>
  <si>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</si>
  <si>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</si>
  <si>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</si>
  <si>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</si>
  <si>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</si>
  <si>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</si>
  <si>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</si>
  <si>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</si>
  <si>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</si>
  <si>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</si>
  <si>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</si>
  <si>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</si>
  <si>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</si>
  <si>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</si>
  <si>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</si>
  <si>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</si>
  <si>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</si>
  <si>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</si>
  <si>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</si>
  <si>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</si>
  <si>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</si>
  <si>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</si>
  <si>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</si>
  <si>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</si>
  <si>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</si>
  <si>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</si>
  <si>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</si>
  <si>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</si>
  <si>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</si>
  <si>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</si>
  <si>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</si>
  <si>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</si>
  <si>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</si>
  <si>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</si>
  <si>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</si>
  <si>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</si>
  <si>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</si>
  <si>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</si>
  <si>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</si>
  <si>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</si>
  <si>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</si>
  <si>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</si>
  <si>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</si>
  <si>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</si>
  <si>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</si>
  <si>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</si>
  <si>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</si>
  <si>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</si>
  <si>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</si>
  <si>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</si>
  <si>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</si>
  <si>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</si>
  <si>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</si>
  <si>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</si>
  <si>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</si>
  <si>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</si>
  <si>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</si>
  <si>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</si>
  <si>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</si>
  <si>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</si>
  <si>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</si>
  <si>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</si>
  <si>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</si>
  <si>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</si>
  <si>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</si>
  <si>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</si>
  <si>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</si>
  <si>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</si>
  <si>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</si>
  <si>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</si>
  <si>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</si>
  <si>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</si>
  <si>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</si>
  <si>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</si>
  <si>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</si>
  <si>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</si>
  <si>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</si>
  <si>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</si>
  <si>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</si>
  <si>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</si>
  <si>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</si>
  <si>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</si>
  <si>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</si>
  <si>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</si>
  <si>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</si>
  <si>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</si>
  <si>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</si>
  <si>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</si>
  <si>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</si>
  <si>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</si>
  <si>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</si>
  <si>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</si>
  <si>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</si>
  <si>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</si>
  <si>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</si>
  <si>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</si>
  <si>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</si>
  <si>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</si>
  <si>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</si>
  <si>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</si>
  <si>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</si>
  <si>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</si>
  <si>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</si>
  <si>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</si>
  <si>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</si>
  <si>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</si>
  <si>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</si>
  <si>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</si>
  <si>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</si>
  <si>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</si>
  <si>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</si>
  <si>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</si>
  <si>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</si>
  <si>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</si>
  <si>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</si>
  <si>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</si>
  <si>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</si>
  <si>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</si>
  <si>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</si>
  <si>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</si>
  <si>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</si>
  <si>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</si>
  <si>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</si>
  <si>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</si>
  <si>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</si>
  <si>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</si>
  <si>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</si>
  <si>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</si>
  <si>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</si>
  <si>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</si>
  <si>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</si>
  <si>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</si>
  <si>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</si>
  <si>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</si>
  <si>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</si>
  <si>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</si>
  <si>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</si>
  <si>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</si>
  <si>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</si>
  <si>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</si>
  <si>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</si>
  <si>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</si>
  <si>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</si>
  <si>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</si>
  <si>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</si>
  <si>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</si>
  <si>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</si>
  <si>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</si>
  <si>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</si>
  <si>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</si>
  <si>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</si>
  <si>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</si>
  <si>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</si>
  <si>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</si>
  <si>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</si>
  <si>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</si>
  <si>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</si>
  <si>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</si>
  <si>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</si>
  <si>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</si>
  <si>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</si>
  <si>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</si>
  <si>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</si>
  <si>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</si>
  <si>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</si>
  <si>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</si>
  <si>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</si>
  <si>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</si>
  <si>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</si>
  <si>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</si>
  <si>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</si>
  <si>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</si>
  <si>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</si>
  <si>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</si>
  <si>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</si>
  <si>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</si>
  <si>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</si>
  <si>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</si>
  <si>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</si>
  <si>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</si>
  <si>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</si>
  <si>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</si>
  <si>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</si>
  <si>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</si>
  <si>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</si>
  <si>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</si>
  <si>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</si>
  <si>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</si>
  <si>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</si>
  <si>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</si>
  <si>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</si>
  <si>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</si>
  <si>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</si>
  <si>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</si>
  <si>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</si>
  <si>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</si>
  <si>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</si>
  <si>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</si>
  <si>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</si>
  <si>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</si>
  <si>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</si>
  <si>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</si>
  <si>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</si>
  <si>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</si>
  <si>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</si>
  <si>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</si>
  <si>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</si>
  <si>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</si>
  <si>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</si>
  <si>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</si>
  <si>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</si>
  <si>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</si>
  <si>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</si>
  <si>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</si>
  <si>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</si>
  <si>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</si>
  <si>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</si>
  <si>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</si>
  <si>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</si>
  <si>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</si>
  <si>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</si>
  <si>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</si>
  <si>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</si>
  <si>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</si>
  <si>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</si>
  <si>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</si>
  <si>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</si>
  <si>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</si>
  <si>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</si>
  <si>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</si>
  <si>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</si>
  <si>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</si>
  <si>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</si>
  <si>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</si>
  <si>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</si>
  <si>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</si>
  <si>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</si>
  <si>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</si>
  <si>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</si>
  <si>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</si>
  <si>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</si>
  <si>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</si>
  <si>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</si>
  <si>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</si>
  <si>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</si>
  <si>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</si>
  <si>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</si>
  <si>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</si>
  <si>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</si>
  <si>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</si>
  <si>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</si>
  <si>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</si>
  <si>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</si>
  <si>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</si>
  <si>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</si>
  <si>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</si>
  <si>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</si>
  <si>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</si>
  <si>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</si>
  <si>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</si>
  <si>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</si>
  <si>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</si>
  <si>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</si>
  <si>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</si>
  <si>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</si>
  <si>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</si>
  <si>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</si>
  <si>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</si>
  <si>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</si>
  <si>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</si>
  <si>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</si>
  <si>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</si>
  <si>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</si>
  <si>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</si>
  <si>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</si>
  <si>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</si>
  <si>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</si>
  <si>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</si>
  <si>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</si>
  <si>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</si>
  <si>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</si>
  <si>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</si>
  <si>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</si>
  <si>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</si>
  <si>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</si>
  <si>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</si>
  <si>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</si>
  <si>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</si>
  <si>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</si>
  <si>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</si>
  <si>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</si>
  <si>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</si>
  <si>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</si>
  <si>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</si>
  <si>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</si>
  <si>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</si>
  <si>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</si>
  <si>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</si>
  <si>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</si>
  <si>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</si>
  <si>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</si>
  <si>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</si>
  <si>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</si>
  <si>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</si>
  <si>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</si>
  <si>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</si>
  <si>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</si>
  <si>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</si>
  <si>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</si>
  <si>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</si>
  <si>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</si>
  <si>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</si>
  <si>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</si>
  <si>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</si>
  <si>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</si>
  <si>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</si>
  <si>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</si>
  <si>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</si>
  <si>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</si>
  <si>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</si>
  <si>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</si>
  <si>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</si>
  <si>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</si>
  <si>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</si>
  <si>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</si>
  <si>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</si>
  <si>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</si>
  <si>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</si>
  <si>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</si>
  <si>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</si>
  <si>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</si>
  <si>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</si>
  <si>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</si>
  <si>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</si>
  <si>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</si>
  <si>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</si>
  <si>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</si>
  <si>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</si>
  <si>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</si>
  <si>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</si>
  <si>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</si>
  <si>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</si>
  <si>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</si>
  <si>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</si>
  <si>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</si>
  <si>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</si>
  <si>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</si>
  <si>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</si>
  <si>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</si>
  <si>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</si>
  <si>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</si>
  <si>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</si>
  <si>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</si>
  <si>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</si>
  <si>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</si>
  <si>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</si>
  <si>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</si>
  <si>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</si>
  <si>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</si>
  <si>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</si>
  <si>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</si>
  <si>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</si>
  <si>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</si>
  <si>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</si>
  <si>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</si>
  <si>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</si>
  <si>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</si>
  <si>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</si>
  <si>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</si>
  <si>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</si>
  <si>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</si>
  <si>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</si>
  <si>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</si>
  <si>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</si>
  <si>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</si>
  <si>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</si>
  <si>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</si>
  <si>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</si>
  <si>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</si>
  <si>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</si>
  <si>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</si>
  <si>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</si>
  <si>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</si>
  <si>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</si>
  <si>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</si>
  <si>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</si>
  <si>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</si>
  <si>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</si>
  <si>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</si>
  <si>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</si>
  <si>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</si>
  <si>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</si>
  <si>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</si>
  <si>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</si>
  <si>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</si>
  <si>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</si>
  <si>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</si>
  <si>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</si>
  <si>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</si>
  <si>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</si>
  <si>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</si>
  <si>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</si>
  <si>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</si>
  <si>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</si>
  <si>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</si>
  <si>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</si>
  <si>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</si>
  <si>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</si>
  <si>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</si>
  <si>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</si>
  <si>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</si>
  <si>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</si>
  <si>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</si>
  <si>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</si>
  <si>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</si>
  <si>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</si>
  <si>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</si>
  <si>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</si>
  <si>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</si>
  <si>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</si>
  <si>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</si>
  <si>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</si>
  <si>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</si>
  <si>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</si>
  <si>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</si>
  <si>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</si>
  <si>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</si>
  <si>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</si>
  <si>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</si>
  <si>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</si>
  <si>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</si>
  <si>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</si>
  <si>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</si>
  <si>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</si>
  <si>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</si>
  <si>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</si>
  <si>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</si>
  <si>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</si>
  <si>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</si>
  <si>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</si>
  <si>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</si>
  <si>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</si>
  <si>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</si>
  <si>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</si>
  <si>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</si>
  <si>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</si>
  <si>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</si>
  <si>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</si>
  <si>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</si>
  <si>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</si>
  <si>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</si>
  <si>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</si>
  <si>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</si>
  <si>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</si>
  <si>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</si>
  <si>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</si>
  <si>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</si>
  <si>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</si>
  <si>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</si>
  <si>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</si>
  <si>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</si>
  <si>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</si>
  <si>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</si>
  <si>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</si>
  <si>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</si>
  <si>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</si>
  <si>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</si>
  <si>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</si>
  <si>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</si>
  <si>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</si>
  <si>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</si>
  <si>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</si>
  <si>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</si>
  <si>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</si>
  <si>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</si>
  <si>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</si>
  <si>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</si>
  <si>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</si>
  <si>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</si>
  <si>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</si>
  <si>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</si>
  <si>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</si>
  <si>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</si>
  <si>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</si>
  <si>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</si>
  <si>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</si>
  <si>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</si>
  <si>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</si>
  <si>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</si>
  <si>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</si>
  <si>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</si>
  <si>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</si>
  <si>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</si>
  <si>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</si>
  <si>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</si>
  <si>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</si>
  <si>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</si>
  <si>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</si>
  <si>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</si>
  <si>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</si>
  <si>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</si>
  <si>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</si>
  <si>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</si>
  <si>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</si>
  <si>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</si>
  <si>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</si>
  <si>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</si>
  <si>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</si>
  <si>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</si>
  <si>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</si>
  <si>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</si>
  <si>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</si>
  <si>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</si>
  <si>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</si>
  <si>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</si>
  <si>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</si>
  <si>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</si>
  <si>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</si>
  <si>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</si>
  <si>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</si>
  <si>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</si>
  <si>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</si>
  <si>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</si>
  <si>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</si>
  <si>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</si>
  <si>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</si>
  <si>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</si>
  <si>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</si>
  <si>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</si>
  <si>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</si>
  <si>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</si>
  <si>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</si>
  <si>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</si>
  <si>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</si>
  <si>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</si>
  <si>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</si>
  <si>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</si>
  <si>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</si>
  <si>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</si>
  <si>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</si>
  <si>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</si>
  <si>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</si>
  <si>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</si>
  <si>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</si>
  <si>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</si>
  <si>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</si>
  <si>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</si>
  <si>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</si>
  <si>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</si>
  <si>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</si>
  <si>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</si>
  <si>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</si>
  <si>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</si>
  <si>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</si>
  <si>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</si>
  <si>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</si>
  <si>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</si>
  <si>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</si>
  <si>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</si>
  <si>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</si>
  <si>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</si>
  <si>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</si>
  <si>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</si>
  <si>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</si>
  <si>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</si>
  <si>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</si>
  <si>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</si>
  <si>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</si>
  <si>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</si>
  <si>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</si>
  <si>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</si>
  <si>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</si>
  <si>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</si>
  <si>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</si>
  <si>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</si>
  <si>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</si>
  <si>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</si>
  <si>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</si>
  <si>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</si>
  <si>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</si>
  <si>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</si>
  <si>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</si>
  <si>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</si>
  <si>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</si>
  <si>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</si>
  <si>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</si>
  <si>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</si>
  <si>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</si>
  <si>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</si>
  <si>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</si>
  <si>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</si>
  <si>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</si>
  <si>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</si>
  <si>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</si>
  <si>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</si>
  <si>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</si>
  <si>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</si>
  <si>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</si>
  <si>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</si>
  <si>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</si>
  <si>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</si>
  <si>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</si>
  <si>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</si>
  <si>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</si>
  <si>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</si>
  <si>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</si>
  <si>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</si>
  <si>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</si>
  <si>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</si>
  <si>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</si>
  <si>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</si>
  <si>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</si>
  <si>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</si>
  <si>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</si>
  <si>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</si>
  <si>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</si>
  <si>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</si>
  <si>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</si>
  <si>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</si>
  <si>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</si>
  <si>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</si>
  <si>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</si>
  <si>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</si>
  <si>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</si>
  <si>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</si>
  <si>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</si>
  <si>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</si>
  <si>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</si>
  <si>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</si>
  <si>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</si>
  <si>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</si>
  <si>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</si>
  <si>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</si>
  <si>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</si>
  <si>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</si>
  <si>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</si>
  <si>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</si>
  <si>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</si>
  <si>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</si>
  <si>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</si>
  <si>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</si>
  <si>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</si>
  <si>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</si>
  <si>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</si>
  <si>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</si>
  <si>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</si>
  <si>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</si>
  <si>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</si>
  <si>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</si>
  <si>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</si>
  <si>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</si>
  <si>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</si>
  <si>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</si>
  <si>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</si>
  <si>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</si>
  <si>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</si>
  <si>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</si>
  <si>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</si>
  <si>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</si>
  <si>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</si>
  <si>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</si>
  <si>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</si>
  <si>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</si>
  <si>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</si>
  <si>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</si>
  <si>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</si>
  <si>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</si>
  <si>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</si>
  <si>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</si>
  <si>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</si>
  <si>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</si>
  <si>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</si>
  <si>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</si>
  <si>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</si>
  <si>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</si>
  <si>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</si>
  <si>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</si>
  <si>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</si>
  <si>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</si>
  <si>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</si>
  <si>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</si>
  <si>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</si>
  <si>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</si>
  <si>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</si>
  <si>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</si>
  <si>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</si>
  <si>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</si>
  <si>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</si>
  <si>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</si>
  <si>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</si>
  <si>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</si>
  <si>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</si>
  <si>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</si>
  <si>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</si>
  <si>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</si>
  <si>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</si>
  <si>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</si>
  <si>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</si>
  <si>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</si>
  <si>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</si>
  <si>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</si>
  <si>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</si>
  <si>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</si>
  <si>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</si>
  <si>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</si>
  <si>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</si>
  <si>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</si>
  <si>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</si>
  <si>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</si>
  <si>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</si>
  <si>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</si>
  <si>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</si>
  <si>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</si>
  <si>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</si>
  <si>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</si>
  <si>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</si>
  <si>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</si>
  <si>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</si>
  <si>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</si>
  <si>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</si>
  <si>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</si>
  <si>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</si>
  <si>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</si>
  <si>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</si>
  <si>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</si>
  <si>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</si>
  <si>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</si>
  <si>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</si>
  <si>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</si>
  <si>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</si>
  <si>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</si>
  <si>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</si>
  <si>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</si>
  <si>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</si>
  <si>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</si>
  <si>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</si>
  <si>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</si>
  <si>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</si>
  <si>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</si>
  <si>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</si>
  <si>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</si>
  <si>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</si>
  <si>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</si>
  <si>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</si>
  <si>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</si>
  <si>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</si>
  <si>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</si>
  <si>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</si>
  <si>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</si>
  <si>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</si>
  <si>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</si>
  <si>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</si>
  <si>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</si>
  <si>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</si>
  <si>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</si>
  <si>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</si>
  <si>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</si>
  <si>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</si>
  <si>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</si>
  <si>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</si>
  <si>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</si>
  <si>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</si>
  <si>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</si>
  <si>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</si>
  <si>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</si>
  <si>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</si>
  <si>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</si>
  <si>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</si>
  <si>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</si>
  <si>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</si>
  <si>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</si>
  <si>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</si>
  <si>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</si>
  <si>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</si>
  <si>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</si>
  <si>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</si>
  <si>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</si>
  <si>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</si>
  <si>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</si>
  <si>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</si>
  <si>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</si>
  <si>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</si>
  <si>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</si>
  <si>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</si>
  <si>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</si>
  <si>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</si>
  <si>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</si>
  <si>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</si>
  <si>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</si>
  <si>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</si>
  <si>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</si>
  <si>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</si>
  <si>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</si>
  <si>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</si>
  <si>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</si>
  <si>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</si>
  <si>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</si>
  <si>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</si>
  <si>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</si>
  <si>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</si>
  <si>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</si>
  <si>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</si>
  <si>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</si>
  <si>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</si>
  <si>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</si>
  <si>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</si>
  <si>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</si>
  <si>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</si>
  <si>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</si>
  <si>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</si>
  <si>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</si>
  <si>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</si>
  <si>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</si>
  <si>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</si>
  <si>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</si>
  <si>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</si>
  <si>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</si>
  <si>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</si>
  <si>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</si>
  <si>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</si>
  <si>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</si>
  <si>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</si>
  <si>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</si>
  <si>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</si>
  <si>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</si>
  <si>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</si>
  <si>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</si>
  <si>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</si>
  <si>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</si>
  <si>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</si>
  <si>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</si>
  <si>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</si>
  <si>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</si>
  <si>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</si>
  <si>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</si>
  <si>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</si>
  <si>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</si>
  <si>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</si>
  <si>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</si>
  <si>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</si>
  <si>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</si>
  <si>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</si>
  <si>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</si>
  <si>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</si>
  <si>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</si>
  <si>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</si>
  <si>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</si>
  <si>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</si>
  <si>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</si>
  <si>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</si>
  <si>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</si>
  <si>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</si>
  <si>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</si>
  <si>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</si>
  <si>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</si>
  <si>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</si>
  <si>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</si>
  <si>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</si>
  <si>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</si>
  <si>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</si>
  <si>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</si>
  <si>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</si>
  <si>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</si>
  <si>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</si>
  <si>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</si>
  <si>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</si>
  <si>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</si>
  <si>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</si>
  <si>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</si>
  <si>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</si>
  <si>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</si>
  <si>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</si>
  <si>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</si>
  <si>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</si>
  <si>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</si>
  <si>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</si>
  <si>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</si>
  <si>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</si>
  <si>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</si>
  <si>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</si>
  <si>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</si>
  <si>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</si>
  <si>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</si>
  <si>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</si>
  <si>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</si>
  <si>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</si>
  <si>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</si>
  <si>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</si>
  <si>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</si>
  <si>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</si>
  <si>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</si>
  <si>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</si>
  <si>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</si>
  <si>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</si>
  <si>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</si>
  <si>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</si>
  <si>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</si>
  <si>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</si>
  <si>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</si>
  <si>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</si>
  <si>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</si>
  <si>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</si>
  <si>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</si>
  <si>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</si>
  <si>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</si>
  <si>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</si>
  <si>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</si>
  <si>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</si>
  <si>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</si>
  <si>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</si>
  <si>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</si>
  <si>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</si>
  <si>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</si>
  <si>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</si>
  <si>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</si>
  <si>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</si>
  <si>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</si>
  <si>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</si>
  <si>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</si>
  <si>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</si>
  <si>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</si>
  <si>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</si>
  <si>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</si>
  <si>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</si>
  <si>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</si>
  <si>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</si>
  <si>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</si>
  <si>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</si>
  <si>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</si>
  <si>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</si>
  <si>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</si>
  <si>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</si>
  <si>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</si>
  <si>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</si>
  <si>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</si>
  <si>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</si>
  <si>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</si>
  <si>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</si>
  <si>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</si>
  <si>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</si>
  <si>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</si>
  <si>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</si>
  <si>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</si>
  <si>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</si>
  <si>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</si>
  <si>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</si>
  <si>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</si>
  <si>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</si>
  <si>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</si>
  <si>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</si>
  <si>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</si>
  <si>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</si>
  <si>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</si>
  <si>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</si>
  <si>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</si>
  <si>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</si>
  <si>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</si>
  <si>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</si>
  <si>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</si>
  <si>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</si>
  <si>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</si>
  <si>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</si>
  <si>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</si>
  <si>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</si>
  <si>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</si>
  <si>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</si>
  <si>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</si>
  <si>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</si>
  <si>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</si>
  <si>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</si>
  <si>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</si>
  <si>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</si>
  <si>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</si>
  <si>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</si>
  <si>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</si>
  <si>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</si>
  <si>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</si>
  <si>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</si>
  <si>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</si>
  <si>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</si>
  <si>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</si>
  <si>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</si>
  <si>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</si>
  <si>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</si>
  <si>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</si>
  <si>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</si>
  <si>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</si>
  <si>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</si>
  <si>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</si>
  <si>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</si>
  <si>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</si>
  <si>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</si>
  <si>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</si>
  <si>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</si>
  <si>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</si>
  <si>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</si>
  <si>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</si>
  <si>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</si>
  <si>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</si>
  <si>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</si>
  <si>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</si>
  <si>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</si>
  <si>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</si>
  <si>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</si>
  <si>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</si>
  <si>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</si>
  <si>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</si>
  <si>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</si>
  <si>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</si>
  <si>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</si>
  <si>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</si>
  <si>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</si>
  <si>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</si>
  <si>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</si>
  <si>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</si>
  <si>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</si>
  <si>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</si>
  <si>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</si>
  <si>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</si>
  <si>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</si>
  <si>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</si>
  <si>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</si>
  <si>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</si>
  <si>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</si>
  <si>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</si>
  <si>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</si>
  <si>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</si>
  <si>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</si>
  <si>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</si>
  <si>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</si>
  <si>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</si>
  <si>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</si>
  <si>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</si>
  <si>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</si>
  <si>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</si>
  <si>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</si>
  <si>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</si>
  <si>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</si>
  <si>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</si>
  <si>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</si>
  <si>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</si>
  <si>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</si>
  <si>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</si>
  <si>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</si>
  <si>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</si>
  <si>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</si>
  <si>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</si>
  <si>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</si>
  <si>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</si>
  <si>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</si>
  <si>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</si>
  <si>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</si>
  <si>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</si>
  <si>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</si>
  <si>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</si>
  <si>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</si>
  <si>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</si>
  <si>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</si>
  <si>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</si>
  <si>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</si>
  <si>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</si>
  <si>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</si>
  <si>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</si>
  <si>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</si>
  <si>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</si>
  <si>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</si>
  <si>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</si>
  <si>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</si>
  <si>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</si>
  <si>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</si>
  <si>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</si>
  <si>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</si>
  <si>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</si>
  <si>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</si>
  <si>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</si>
  <si>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</si>
  <si>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</si>
  <si>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</si>
  <si>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</si>
  <si>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</si>
  <si>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</si>
  <si>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</si>
  <si>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</si>
  <si>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</si>
  <si>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</si>
  <si>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</si>
  <si>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</si>
  <si>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</si>
  <si>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</si>
  <si>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</si>
  <si>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</si>
  <si>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</si>
  <si>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</si>
  <si>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</si>
  <si>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</si>
  <si>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</si>
  <si>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</si>
  <si>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</si>
  <si>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</si>
  <si>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</si>
  <si>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</si>
  <si>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</si>
  <si>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</si>
  <si>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</si>
  <si>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</si>
  <si>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</si>
  <si>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</si>
  <si>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</si>
  <si>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</si>
  <si>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</si>
  <si>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</si>
  <si>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</si>
  <si>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</si>
  <si>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</si>
  <si>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</si>
  <si>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</si>
  <si>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</si>
  <si>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</si>
  <si>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</si>
  <si>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</si>
  <si>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</si>
  <si>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</si>
  <si>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</si>
  <si>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</si>
  <si>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</si>
  <si>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</si>
  <si>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</si>
  <si>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</si>
  <si>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</si>
  <si>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</si>
  <si>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</si>
  <si>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</si>
  <si>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</si>
  <si>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</si>
  <si>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</si>
  <si>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</si>
  <si>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</si>
  <si>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</si>
  <si>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</si>
  <si>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</si>
  <si>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</si>
  <si>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</si>
  <si>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</si>
  <si>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</si>
  <si>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</si>
  <si>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</si>
  <si>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</si>
  <si>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</si>
  <si>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</si>
  <si>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</si>
  <si>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</si>
  <si>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</si>
  <si>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</si>
  <si>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</si>
  <si>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</si>
  <si>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</si>
  <si>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</si>
  <si>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</si>
  <si>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</si>
  <si>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</si>
  <si>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</si>
  <si>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</si>
  <si>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</si>
  <si>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</si>
  <si>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</si>
  <si>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</si>
  <si>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</si>
  <si>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</si>
  <si>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</si>
  <si>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</si>
  <si>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</si>
  <si>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</si>
  <si>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</si>
  <si>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</si>
  <si>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</si>
  <si>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</si>
  <si>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</si>
  <si>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</si>
  <si>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</si>
  <si>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</si>
  <si>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</si>
  <si>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</si>
  <si>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</si>
  <si>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</si>
  <si>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</si>
  <si>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</si>
  <si>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</si>
  <si>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</si>
  <si>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</si>
  <si>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</si>
  <si>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</si>
  <si>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</si>
  <si>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</si>
  <si>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</si>
  <si>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</si>
  <si>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</si>
  <si>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</si>
  <si>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</si>
  <si>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</si>
  <si>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</si>
  <si>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</si>
  <si>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</si>
  <si>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</si>
  <si>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</si>
  <si>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</si>
  <si>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</si>
  <si>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</si>
  <si>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</si>
  <si>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</si>
  <si>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</si>
  <si>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</si>
  <si>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</si>
  <si>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</si>
  <si>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</si>
  <si>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</si>
  <si>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</si>
  <si>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</si>
  <si>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</si>
  <si>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</si>
  <si>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</si>
  <si>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</si>
  <si>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</si>
  <si>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</si>
  <si>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</si>
  <si>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</si>
  <si>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</si>
  <si>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</si>
  <si>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</si>
  <si>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</si>
  <si>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</si>
  <si>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</si>
  <si>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</si>
  <si>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</si>
  <si>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</si>
  <si>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</si>
  <si>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</si>
  <si>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</si>
  <si>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</si>
  <si>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</si>
  <si>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</si>
  <si>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</si>
  <si>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</si>
  <si>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</si>
  <si>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</si>
  <si>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</si>
  <si>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</si>
  <si>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</si>
  <si>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</si>
  <si>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</si>
  <si>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</si>
  <si>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</si>
  <si>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</si>
  <si>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</si>
  <si>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</si>
  <si>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</si>
  <si>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</si>
  <si>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</si>
  <si>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</si>
  <si>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</si>
  <si>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</si>
  <si>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</si>
  <si>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</si>
  <si>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</si>
  <si>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</si>
  <si>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</si>
  <si>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</si>
  <si>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</si>
  <si>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</si>
  <si>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</si>
  <si>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</si>
  <si>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</si>
  <si>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</si>
  <si>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</si>
  <si>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</si>
  <si>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</si>
  <si>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</si>
  <si>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</si>
  <si>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</si>
  <si>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</si>
  <si>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</si>
  <si>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</si>
  <si>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</si>
  <si>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</si>
  <si>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</si>
  <si>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</si>
  <si>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</si>
  <si>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</si>
  <si>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</si>
  <si>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</si>
  <si>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</si>
  <si>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</si>
  <si>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</si>
  <si>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</si>
  <si>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</si>
  <si>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</si>
  <si>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</si>
  <si>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</si>
  <si>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</si>
  <si>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</si>
  <si>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</si>
  <si>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</si>
  <si>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</si>
  <si>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</si>
  <si>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</si>
  <si>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</si>
  <si>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</si>
  <si>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</si>
  <si>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</si>
  <si>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</si>
  <si>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</si>
  <si>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</si>
  <si>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</si>
  <si>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</si>
  <si>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</si>
  <si>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</si>
  <si>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</si>
  <si>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</si>
  <si>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</si>
  <si>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</si>
  <si>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</si>
  <si>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</si>
  <si>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</si>
  <si>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</si>
  <si>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</si>
  <si>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</si>
  <si>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</si>
  <si>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</si>
  <si>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</si>
  <si>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</si>
  <si>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</si>
  <si>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</si>
  <si>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</si>
  <si>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</si>
  <si>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</si>
  <si>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</si>
  <si>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</si>
  <si>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</si>
  <si>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</si>
  <si>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</si>
  <si>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</si>
  <si>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</si>
  <si>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</si>
  <si>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</si>
  <si>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</si>
  <si>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</si>
  <si>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</si>
  <si>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</si>
  <si>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</si>
  <si>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</si>
  <si>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</si>
  <si>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</si>
  <si>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</si>
  <si>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</si>
  <si>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</si>
  <si>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</si>
  <si>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</si>
  <si>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</si>
  <si>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</si>
  <si>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</si>
  <si>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</si>
  <si>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</si>
  <si>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</si>
  <si>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</si>
  <si>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</si>
  <si>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</si>
  <si>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</si>
  <si>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</si>
  <si>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</si>
  <si>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</si>
  <si>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</si>
  <si>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</si>
  <si>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</si>
  <si>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</si>
  <si>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</si>
  <si>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</si>
  <si>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</si>
  <si>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</si>
  <si>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</si>
  <si>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</si>
  <si>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</si>
  <si>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</si>
  <si>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</si>
  <si>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</si>
  <si>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</si>
  <si>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</si>
  <si>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</si>
  <si>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</si>
  <si>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</si>
  <si>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</si>
  <si>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</si>
  <si>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</si>
  <si>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</si>
  <si>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</si>
  <si>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</si>
  <si>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</si>
  <si>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</si>
  <si>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</si>
  <si>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</si>
  <si>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</si>
  <si>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</si>
  <si>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</si>
  <si>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</si>
  <si>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</si>
  <si>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</si>
  <si>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</si>
  <si>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</si>
  <si>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</si>
  <si>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</si>
  <si>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</si>
  <si>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</si>
  <si>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</si>
  <si>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</si>
  <si>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</si>
  <si>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</si>
  <si>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</si>
  <si>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</si>
  <si>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</si>
  <si>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</si>
  <si>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</si>
  <si>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</si>
  <si>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</si>
  <si>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</si>
  <si>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</si>
  <si>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</si>
  <si>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</si>
  <si>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</si>
  <si>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</si>
  <si>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</si>
  <si>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</si>
  <si>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</si>
  <si>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</si>
  <si>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</si>
  <si>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</si>
  <si>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</si>
  <si>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</si>
  <si>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</si>
  <si>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</si>
  <si>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</si>
  <si>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</si>
  <si>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</si>
  <si>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</si>
  <si>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</si>
  <si>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</si>
  <si>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</si>
  <si>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</si>
  <si>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</si>
  <si>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</si>
  <si>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</si>
  <si>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</si>
  <si>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</si>
  <si>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</si>
  <si>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</si>
  <si>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</si>
  <si>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</si>
  <si>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</si>
  <si>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</si>
  <si>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</si>
  <si>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</si>
  <si>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</si>
  <si>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</si>
  <si>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</si>
  <si>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</si>
  <si>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</si>
  <si>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</si>
  <si>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</si>
  <si>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</si>
  <si>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</si>
  <si>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</si>
  <si>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</si>
  <si>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</si>
  <si>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</si>
  <si>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</si>
  <si>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</si>
  <si>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</si>
  <si>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</si>
  <si>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</si>
  <si>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</si>
  <si>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</si>
  <si>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</si>
  <si>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</si>
  <si>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</si>
  <si>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</si>
  <si>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</si>
  <si>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</si>
  <si>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</si>
  <si>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</si>
  <si>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</si>
  <si>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</si>
  <si>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</si>
  <si>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</si>
  <si>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</si>
  <si>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</si>
  <si>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</si>
  <si>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</si>
  <si>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</si>
  <si>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</si>
  <si>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</si>
  <si>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</si>
  <si>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</si>
  <si>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</si>
  <si>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</si>
  <si>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</si>
  <si>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</si>
  <si>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</si>
  <si>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</si>
  <si>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</si>
  <si>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</si>
  <si>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</si>
  <si>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</si>
  <si>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</si>
  <si>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</si>
  <si>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</si>
  <si>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</si>
  <si>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</si>
  <si>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</si>
  <si>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</si>
  <si>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</si>
  <si>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</si>
  <si>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</si>
  <si>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</si>
  <si>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</si>
  <si>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</si>
  <si>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</si>
  <si>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</si>
  <si>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</si>
  <si>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</si>
  <si>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</si>
  <si>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</si>
  <si>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</si>
  <si>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</si>
  <si>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</si>
  <si>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</si>
  <si>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</si>
  <si>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</si>
  <si>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</si>
  <si>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</si>
  <si>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</si>
  <si>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</si>
  <si>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</si>
  <si>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</si>
  <si>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</si>
  <si>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</si>
  <si>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</si>
  <si>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</si>
  <si>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</si>
  <si>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</si>
  <si>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</si>
  <si>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</si>
  <si>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</si>
  <si>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</si>
  <si>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</si>
  <si>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</si>
  <si>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</si>
  <si>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</si>
  <si>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</si>
  <si>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</si>
  <si>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</si>
  <si>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</si>
  <si>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</si>
  <si>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</si>
  <si>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</si>
  <si>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</si>
  <si>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</si>
  <si>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</si>
  <si>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</si>
  <si>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</si>
  <si>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</si>
  <si>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</si>
  <si>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</si>
  <si>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</si>
  <si>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</si>
  <si>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</si>
  <si>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</si>
  <si>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</si>
  <si>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</si>
  <si>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</si>
  <si>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</si>
  <si>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</si>
  <si>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</si>
  <si>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</si>
  <si>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</si>
  <si>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</si>
  <si>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</si>
  <si>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</si>
  <si>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</si>
  <si>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</si>
  <si>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</si>
  <si>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</si>
  <si>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</si>
  <si>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</si>
  <si>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</si>
  <si>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</si>
  <si>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</si>
  <si>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</si>
  <si>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</si>
  <si>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</si>
  <si>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</si>
  <si>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</si>
  <si>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</si>
  <si>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</si>
  <si>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</si>
  <si>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</si>
  <si>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</si>
  <si>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</si>
  <si>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</si>
  <si>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</si>
  <si>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</si>
  <si>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</si>
  <si>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</si>
  <si>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</si>
  <si>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</si>
  <si>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</si>
  <si>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</si>
  <si>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</si>
  <si>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</si>
  <si>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</si>
  <si>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</si>
  <si>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</si>
  <si>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</si>
  <si>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</si>
  <si>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</si>
  <si>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</si>
  <si>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</si>
  <si>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</si>
  <si>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</si>
  <si>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</si>
  <si>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</si>
  <si>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</si>
  <si>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</si>
  <si>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</si>
  <si>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</si>
  <si>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</si>
  <si>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</si>
  <si>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</si>
  <si>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</si>
  <si>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</si>
  <si>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</si>
  <si>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</si>
  <si>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</si>
  <si>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</si>
  <si>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</si>
  <si>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</si>
  <si>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</si>
  <si>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</si>
  <si>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</si>
  <si>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</si>
  <si>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</si>
  <si>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</si>
  <si>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</si>
  <si>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</si>
  <si>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</si>
  <si>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</si>
  <si>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</si>
  <si>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</si>
  <si>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</si>
  <si>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</si>
  <si>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</si>
  <si>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</si>
  <si>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</si>
  <si>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</si>
  <si>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</si>
  <si>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</si>
  <si>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</si>
  <si>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</si>
  <si>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</si>
  <si>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</si>
  <si>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</si>
  <si>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</si>
  <si>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</si>
  <si>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</si>
  <si>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</si>
  <si>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</si>
  <si>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</si>
  <si>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</si>
  <si>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</si>
  <si>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</si>
  <si>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</si>
  <si>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</si>
  <si>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</si>
  <si>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</si>
  <si>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</si>
  <si>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</si>
  <si>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</si>
  <si>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</si>
  <si>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</si>
  <si>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</si>
  <si>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</si>
  <si>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</si>
  <si>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</si>
  <si>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</si>
  <si>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</si>
  <si>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</si>
  <si>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</si>
  <si>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</si>
  <si>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</si>
  <si>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</si>
  <si>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</si>
  <si>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</si>
  <si>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</si>
  <si>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</si>
  <si>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</si>
  <si>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</si>
  <si>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</si>
  <si>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</si>
  <si>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</si>
  <si>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</si>
  <si>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</si>
  <si>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</si>
  <si>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</si>
  <si>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</si>
  <si>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</si>
  <si>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</si>
  <si>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</si>
  <si>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</si>
  <si>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</si>
  <si>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</si>
  <si>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</si>
  <si>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</si>
  <si>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</si>
  <si>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</si>
  <si>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</si>
  <si>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</si>
  <si>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</si>
  <si>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</si>
  <si>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</si>
  <si>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</si>
  <si>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</si>
  <si>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</si>
  <si>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</si>
  <si>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</si>
  <si>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</si>
  <si>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</si>
  <si>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</si>
  <si>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</si>
  <si>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</si>
  <si>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</si>
  <si>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</si>
  <si>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</si>
  <si>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</si>
  <si>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</si>
  <si>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</si>
  <si>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</si>
  <si>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</si>
  <si>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</si>
  <si>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</si>
  <si>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</si>
  <si>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</si>
  <si>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</si>
  <si>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</si>
  <si>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</si>
  <si>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</si>
  <si>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</si>
  <si>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</si>
  <si>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</si>
  <si>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</si>
  <si>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</si>
  <si>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</si>
  <si>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</si>
  <si>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</si>
  <si>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</si>
  <si>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</si>
  <si>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</si>
  <si>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</si>
  <si>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</si>
  <si>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</si>
  <si>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</si>
  <si>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</si>
  <si>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</si>
  <si>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</si>
  <si>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</si>
  <si>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</si>
  <si>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</si>
  <si>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</si>
  <si>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</si>
  <si>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</si>
  <si>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</si>
  <si>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</si>
  <si>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</si>
  <si>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</si>
  <si>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</si>
  <si>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</si>
  <si>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</si>
  <si>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</si>
  <si>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</si>
  <si>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</si>
  <si>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</si>
  <si>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</si>
  <si>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</si>
  <si>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</si>
  <si>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</si>
  <si>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</si>
  <si>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</si>
  <si>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</si>
  <si>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</si>
  <si>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</si>
  <si>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</si>
  <si>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</si>
  <si>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</si>
  <si>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</si>
  <si>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</si>
  <si>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</si>
  <si>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</si>
  <si>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</si>
  <si>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</si>
  <si>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</si>
  <si>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</si>
  <si>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</si>
  <si>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</si>
  <si>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</si>
  <si>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</si>
  <si>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</si>
  <si>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</si>
  <si>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</si>
  <si>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</si>
  <si>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</si>
  <si>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</si>
  <si>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</si>
  <si>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</si>
  <si>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</si>
  <si>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</si>
  <si>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</si>
  <si>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</si>
  <si>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</si>
  <si>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</si>
  <si>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</si>
  <si>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</si>
  <si>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</si>
  <si>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</si>
  <si>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</si>
  <si>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</si>
  <si>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</si>
  <si>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</si>
  <si>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</si>
  <si>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</si>
  <si>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</si>
  <si>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</si>
  <si>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</si>
  <si>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</si>
  <si>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</si>
  <si>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</si>
  <si>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</si>
  <si>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</si>
  <si>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</si>
  <si>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</si>
  <si>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</si>
  <si>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</si>
  <si>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</si>
  <si>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</si>
  <si>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</si>
  <si>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</si>
  <si>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</si>
  <si>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</si>
  <si>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</si>
  <si>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</si>
  <si>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</si>
  <si>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</si>
  <si>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</si>
  <si>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</si>
  <si>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</si>
  <si>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</si>
  <si>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</si>
  <si>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</si>
  <si>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</si>
  <si>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</si>
  <si>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</si>
  <si>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</si>
  <si>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</si>
  <si>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</si>
  <si>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</si>
  <si>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</si>
  <si>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</si>
  <si>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</si>
  <si>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</si>
  <si>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</si>
  <si>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</si>
  <si>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</si>
  <si>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</si>
  <si>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</si>
  <si>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</si>
  <si>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</si>
  <si>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</si>
  <si>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</si>
  <si>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</si>
  <si>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</si>
  <si>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</si>
  <si>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</si>
  <si>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</si>
  <si>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</si>
  <si>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</si>
  <si>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</si>
  <si>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</si>
  <si>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</si>
  <si>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</si>
  <si>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</si>
  <si>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</si>
  <si>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</si>
  <si>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</si>
  <si>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</si>
  <si>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</si>
  <si>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</si>
  <si>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</si>
  <si>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</si>
  <si>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</si>
  <si>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</si>
  <si>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</si>
  <si>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</si>
  <si>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</si>
  <si>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</si>
  <si>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</si>
  <si>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</si>
  <si>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</si>
  <si>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</si>
  <si>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</si>
  <si>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</si>
  <si>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</si>
  <si>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</si>
  <si>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</si>
  <si>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</si>
  <si>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</si>
  <si>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</si>
  <si>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</si>
  <si>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</si>
  <si>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</si>
  <si>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</si>
  <si>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</si>
  <si>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</si>
  <si>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</si>
  <si>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</si>
  <si>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</si>
  <si>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</si>
  <si>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</si>
  <si>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</si>
  <si>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</si>
  <si>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</si>
  <si>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</si>
  <si>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</si>
  <si>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</si>
  <si>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</si>
  <si>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</si>
  <si>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</si>
  <si>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</si>
  <si>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</si>
  <si>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</si>
  <si>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</si>
  <si>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</si>
  <si>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</si>
  <si>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</si>
  <si>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</si>
  <si>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</si>
  <si>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</si>
  <si>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</si>
  <si>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</si>
  <si>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</si>
  <si>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</si>
  <si>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</si>
  <si>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</si>
  <si>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</si>
  <si>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</si>
  <si>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</si>
  <si>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</si>
  <si>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</si>
  <si>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</si>
  <si>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</si>
  <si>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</si>
  <si>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</si>
  <si>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</si>
  <si>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</si>
  <si>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</si>
  <si>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</si>
  <si>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</si>
  <si>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</si>
  <si>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</si>
  <si>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</si>
  <si>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</si>
  <si>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</si>
  <si>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</si>
  <si>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</si>
  <si>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</si>
  <si>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</si>
  <si>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</si>
  <si>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</si>
  <si>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</si>
  <si>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</si>
  <si>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</si>
  <si>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</si>
  <si>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</si>
  <si>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</si>
  <si>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</si>
  <si>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</si>
  <si>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</si>
  <si>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</si>
  <si>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</si>
  <si>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</si>
  <si>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</si>
  <si>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</si>
  <si>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</si>
  <si>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</si>
  <si>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</si>
  <si>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</si>
  <si>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</si>
  <si>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</si>
  <si>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</si>
  <si>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</si>
  <si>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</si>
  <si>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</si>
  <si>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</si>
  <si>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</si>
  <si>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</si>
  <si>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</si>
  <si>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</si>
  <si>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</si>
  <si>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</si>
  <si>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</si>
  <si>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</si>
  <si>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</si>
  <si>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</si>
  <si>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</si>
  <si>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</si>
  <si>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</si>
  <si>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</si>
  <si>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</si>
  <si>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</si>
  <si>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</si>
  <si>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</si>
  <si>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</si>
  <si>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</si>
  <si>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</si>
  <si>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</si>
  <si>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</si>
  <si>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</si>
  <si>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</si>
  <si>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</si>
  <si>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</si>
  <si>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</si>
  <si>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</si>
  <si>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</si>
  <si>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</si>
  <si>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</si>
  <si>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</si>
  <si>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</si>
  <si>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</si>
  <si>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</si>
  <si>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</si>
  <si>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</si>
  <si>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</si>
  <si>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</si>
  <si>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</si>
  <si>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</si>
  <si>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</si>
  <si>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</si>
  <si>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</si>
  <si>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</si>
  <si>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</si>
  <si>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</si>
  <si>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</si>
  <si>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</si>
  <si>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</si>
  <si>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</si>
  <si>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</si>
  <si>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</si>
  <si>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</si>
  <si>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</si>
  <si>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</si>
  <si>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</si>
  <si>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</si>
  <si>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</si>
  <si>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</si>
  <si>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</si>
  <si>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</si>
  <si>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</si>
  <si>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</si>
  <si>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</si>
  <si>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</si>
  <si>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</si>
  <si>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</si>
  <si>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</si>
  <si>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</si>
  <si>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</si>
  <si>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</si>
  <si>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</si>
  <si>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</si>
  <si>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</si>
  <si>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</si>
  <si>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</si>
  <si>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</si>
  <si>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</si>
  <si>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</si>
  <si>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</si>
  <si>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</si>
  <si>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</si>
  <si>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</si>
  <si>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</si>
  <si>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</si>
  <si>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</si>
  <si>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</si>
  <si>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</si>
  <si>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</si>
  <si>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</si>
  <si>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</si>
  <si>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</si>
  <si>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</si>
  <si>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</si>
  <si>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</si>
  <si>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</si>
  <si>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</si>
  <si>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</si>
  <si>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</si>
  <si>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</si>
  <si>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</si>
  <si>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</si>
  <si>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</si>
  <si>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</si>
  <si>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</si>
  <si>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</si>
  <si>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</si>
  <si>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</si>
  <si>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</si>
  <si>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</si>
  <si>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</si>
  <si>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</si>
  <si>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</si>
  <si>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</si>
  <si>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</si>
  <si>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</si>
  <si>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</si>
  <si>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</si>
  <si>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</si>
  <si>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</si>
  <si>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</si>
  <si>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</si>
  <si>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</si>
  <si>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</si>
  <si>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</si>
  <si>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</si>
  <si>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</si>
  <si>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</si>
  <si>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</si>
  <si>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</si>
  <si>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</si>
  <si>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</si>
  <si>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</si>
  <si>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</si>
  <si>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</si>
  <si>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</si>
  <si>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</si>
  <si>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</si>
  <si>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</si>
  <si>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</si>
  <si>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</si>
  <si>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</si>
  <si>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</si>
  <si>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</si>
  <si>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</si>
  <si>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</si>
  <si>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</si>
  <si>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</si>
  <si>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</si>
  <si>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</si>
  <si>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</si>
  <si>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</si>
  <si>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</si>
  <si>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</si>
  <si>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</si>
  <si>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</si>
  <si>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</si>
  <si>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</si>
  <si>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</si>
  <si>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</si>
  <si>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</si>
  <si>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</si>
  <si>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</si>
  <si>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</si>
  <si>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</si>
  <si>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</si>
  <si>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</si>
  <si>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</si>
  <si>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</si>
  <si>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</si>
  <si>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</si>
  <si>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</si>
  <si>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</si>
  <si>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</si>
  <si>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</si>
  <si>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</si>
  <si>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</si>
  <si>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</si>
  <si>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</si>
  <si>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</si>
  <si>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</si>
  <si>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</si>
  <si>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</si>
  <si>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</si>
  <si>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</si>
  <si>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</si>
  <si>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</si>
  <si>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</si>
  <si>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</si>
  <si>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</si>
  <si>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</si>
  <si>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</si>
  <si>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</si>
  <si>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</si>
  <si>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</si>
  <si>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</si>
  <si>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</si>
  <si>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</si>
  <si>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</si>
  <si>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</si>
  <si>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</si>
  <si>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</si>
  <si>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</si>
  <si>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</si>
  <si>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</si>
  <si>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</si>
  <si>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</si>
  <si>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</si>
  <si>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</si>
  <si>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</si>
  <si>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</si>
  <si>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</si>
  <si>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</si>
  <si>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</si>
  <si>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</si>
  <si>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</si>
  <si>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</si>
  <si>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</si>
  <si>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</si>
  <si>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</si>
  <si>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</si>
  <si>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</si>
  <si>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</si>
  <si>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</si>
  <si>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</si>
  <si>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</si>
  <si>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</si>
  <si>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</si>
  <si>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</si>
  <si>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</si>
  <si>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</si>
  <si>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</si>
  <si>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</si>
  <si>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</si>
  <si>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</si>
  <si>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</si>
  <si>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</si>
  <si>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</si>
  <si>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</si>
  <si>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</si>
  <si>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</si>
  <si>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</si>
  <si>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</si>
  <si>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</si>
  <si>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</si>
  <si>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</si>
  <si>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</si>
  <si>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</si>
  <si>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</si>
  <si>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</si>
  <si>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</si>
  <si>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</si>
  <si>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</si>
  <si>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</si>
  <si>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</si>
  <si>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</si>
  <si>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</si>
  <si>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</si>
  <si>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</si>
  <si>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</si>
  <si>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</si>
  <si>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</si>
  <si>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</si>
  <si>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</si>
  <si>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</si>
  <si>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</si>
  <si>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</si>
  <si>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</si>
  <si>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</si>
  <si>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</si>
  <si>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</si>
  <si>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</si>
  <si>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</si>
  <si>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</si>
  <si>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</si>
  <si>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</si>
  <si>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</si>
  <si>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</si>
  <si>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</si>
  <si>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</si>
  <si>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</si>
  <si>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</si>
  <si>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</si>
  <si>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</si>
  <si>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</si>
  <si>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</si>
  <si>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</si>
  <si>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</si>
  <si>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</si>
  <si>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</si>
  <si>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</si>
  <si>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</si>
  <si>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</si>
  <si>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</si>
  <si>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</si>
  <si>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</si>
  <si>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</si>
  <si>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</si>
  <si>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</si>
  <si>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</si>
  <si>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</si>
  <si>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</si>
  <si>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</si>
  <si>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</si>
  <si>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</si>
  <si>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</si>
  <si>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</si>
  <si>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</si>
  <si>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</si>
  <si>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</si>
  <si>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</si>
  <si>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</si>
  <si>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</si>
  <si>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</si>
  <si>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</si>
  <si>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</si>
  <si>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</si>
  <si>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</si>
  <si>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</si>
  <si>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</si>
  <si>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</si>
  <si>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</si>
  <si>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</si>
  <si>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</si>
  <si>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</si>
  <si>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</si>
  <si>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</si>
  <si>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</si>
  <si>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</si>
  <si>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</si>
  <si>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</si>
  <si>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</si>
  <si>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</si>
  <si>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</si>
  <si>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</si>
  <si>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</si>
  <si>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</si>
  <si>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</si>
  <si>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</si>
  <si>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</si>
  <si>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</si>
  <si>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</si>
  <si>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</si>
  <si>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</si>
  <si>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</si>
  <si>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</si>
  <si>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</si>
  <si>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</si>
  <si>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</si>
  <si>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</si>
  <si>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</si>
  <si>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</si>
  <si>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</si>
  <si>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</si>
  <si>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</si>
  <si>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</si>
  <si>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</si>
  <si>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</si>
  <si>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</si>
  <si>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</si>
  <si>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</si>
  <si>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</si>
  <si>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</si>
  <si>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</si>
  <si>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</si>
  <si>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</si>
  <si>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</si>
  <si>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</si>
  <si>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</si>
  <si>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</si>
  <si>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</si>
  <si>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</si>
  <si>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</si>
  <si>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</si>
  <si>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</si>
  <si>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</si>
  <si>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</si>
  <si>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</si>
  <si>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</si>
  <si>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</si>
  <si>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</si>
  <si>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</si>
  <si>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</si>
  <si>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</si>
  <si>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</si>
  <si>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</si>
  <si>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</si>
  <si>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</si>
  <si>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</si>
  <si>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</si>
  <si>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</si>
  <si>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</si>
  <si>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</si>
  <si>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</si>
  <si>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</si>
  <si>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</si>
  <si>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</si>
  <si>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</si>
  <si>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</si>
  <si>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</si>
  <si>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</si>
  <si>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</si>
  <si>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</si>
  <si>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</si>
  <si>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</si>
  <si>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</si>
  <si>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</si>
  <si>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</si>
  <si>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</si>
  <si>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</si>
  <si>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</si>
  <si>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</si>
  <si>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</si>
  <si>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</si>
  <si>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</si>
  <si>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</si>
  <si>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</si>
  <si>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</si>
  <si>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</si>
  <si>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</si>
  <si>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</si>
  <si>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</si>
  <si>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</si>
  <si>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</si>
  <si>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</si>
  <si>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</si>
  <si>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</si>
  <si>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</si>
  <si>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</si>
  <si>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</si>
  <si>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</si>
  <si>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</si>
  <si>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</si>
  <si>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</si>
  <si>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</si>
  <si>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</si>
  <si>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</si>
  <si>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</si>
  <si>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</si>
  <si>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</si>
  <si>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</si>
  <si>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</si>
  <si>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</si>
  <si>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</si>
  <si>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</si>
  <si>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</si>
  <si>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</si>
  <si>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</si>
  <si>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</si>
  <si>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</si>
  <si>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</si>
  <si>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</si>
  <si>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</si>
  <si>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</si>
  <si>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</si>
  <si>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</si>
  <si>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</si>
  <si>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</si>
  <si>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</si>
  <si>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</si>
  <si>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</si>
  <si>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</si>
  <si>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</si>
  <si>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</si>
  <si>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</si>
  <si>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</si>
  <si>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</si>
  <si>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</si>
  <si>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</si>
  <si>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</si>
  <si>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</si>
  <si>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</si>
  <si>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</si>
  <si>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</si>
  <si>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</si>
  <si>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</si>
  <si>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</si>
  <si>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</si>
  <si>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</si>
  <si>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</si>
  <si>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</si>
  <si>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</si>
  <si>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</si>
  <si>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</si>
  <si>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</si>
  <si>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</si>
  <si>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</si>
  <si>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</si>
  <si>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</si>
  <si>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</si>
  <si>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</si>
  <si>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</si>
  <si>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</si>
  <si>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</si>
  <si>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</si>
  <si>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</si>
  <si>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</si>
  <si>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</si>
  <si>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</si>
  <si>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</si>
  <si>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</si>
  <si>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</si>
  <si>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</si>
  <si>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</si>
  <si>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</si>
  <si>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</si>
  <si>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</si>
  <si>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</si>
  <si>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</si>
  <si>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</si>
  <si>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</si>
  <si>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</si>
  <si>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</si>
  <si>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</si>
  <si>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</si>
  <si>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</si>
  <si>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</si>
  <si>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</si>
  <si>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</si>
  <si>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</si>
  <si>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</si>
  <si>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</si>
  <si>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</si>
  <si>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</si>
  <si>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</si>
  <si>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</si>
  <si>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</si>
  <si>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</si>
  <si>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</si>
  <si>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</si>
  <si>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</si>
  <si>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</si>
  <si>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</si>
  <si>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</si>
  <si>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</si>
  <si>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</si>
  <si>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</si>
  <si>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</si>
  <si>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</si>
  <si>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</si>
  <si>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</si>
  <si>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</si>
  <si>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</si>
  <si>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</si>
  <si>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</si>
  <si>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</si>
  <si>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</si>
  <si>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</si>
  <si>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</si>
  <si>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</si>
  <si>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</si>
  <si>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</si>
  <si>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</si>
  <si>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</si>
  <si>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</si>
  <si>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</si>
  <si>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</si>
  <si>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</si>
  <si>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</si>
  <si>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</si>
  <si>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</si>
  <si>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</si>
  <si>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</si>
  <si>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</si>
  <si>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</si>
  <si>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</si>
  <si>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</si>
  <si>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</si>
  <si>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</si>
  <si>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</si>
  <si>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</si>
  <si>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</si>
  <si>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</si>
  <si>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</si>
  <si>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</si>
  <si>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</si>
  <si>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</si>
  <si>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</si>
  <si>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</si>
  <si>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</si>
  <si>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</si>
  <si>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</si>
  <si>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</si>
  <si>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</si>
  <si>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</si>
  <si>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</si>
  <si>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</si>
  <si>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</si>
  <si>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</si>
  <si>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</si>
  <si>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</si>
  <si>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</si>
  <si>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</si>
  <si>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</si>
  <si>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</si>
  <si>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</si>
  <si>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</si>
  <si>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</si>
  <si>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</si>
  <si>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</si>
  <si>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</si>
  <si>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</si>
  <si>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</si>
  <si>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</si>
  <si>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</si>
  <si>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</si>
  <si>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</si>
  <si>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</si>
  <si>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</si>
  <si>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</si>
  <si>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</si>
  <si>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</si>
  <si>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</si>
  <si>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</si>
  <si>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</si>
  <si>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</si>
  <si>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</si>
  <si>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</si>
  <si>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</si>
  <si>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</si>
  <si>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</si>
  <si>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</si>
  <si>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</si>
  <si>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</si>
  <si>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</si>
  <si>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</si>
  <si>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</si>
  <si>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</si>
  <si>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</si>
  <si>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</si>
  <si>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</si>
  <si>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</si>
  <si>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</si>
  <si>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</si>
  <si>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</si>
  <si>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</si>
  <si>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</si>
  <si>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</si>
  <si>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</si>
  <si>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</si>
  <si>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</si>
  <si>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</si>
  <si>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</si>
  <si>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</si>
  <si>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</si>
  <si>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</si>
  <si>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</si>
  <si>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</si>
  <si>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</si>
  <si>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</si>
  <si>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</si>
  <si>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</si>
  <si>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</si>
  <si>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</si>
  <si>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</si>
  <si>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</si>
  <si>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</si>
  <si>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</si>
  <si>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</si>
  <si>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</si>
  <si>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</si>
  <si>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</si>
  <si>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</si>
  <si>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</si>
  <si>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</si>
  <si>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</si>
  <si>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</si>
  <si>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</si>
  <si>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</si>
  <si>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</si>
  <si>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</si>
  <si>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</si>
  <si>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</si>
  <si>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</si>
  <si>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</si>
  <si>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</si>
  <si>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</si>
  <si>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</si>
  <si>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</si>
  <si>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</si>
  <si>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</si>
  <si>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</si>
  <si>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</si>
  <si>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</si>
  <si>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</si>
  <si>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</si>
  <si>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</si>
  <si>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</si>
  <si>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</si>
  <si>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</si>
  <si>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</si>
  <si>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</si>
  <si>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</si>
  <si>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</si>
  <si>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</si>
  <si>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</si>
  <si>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</si>
  <si>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</si>
  <si>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</si>
  <si>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</si>
  <si>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</si>
  <si>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</si>
  <si>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</si>
  <si>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</si>
  <si>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</si>
  <si>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</si>
  <si>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</si>
  <si>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</si>
  <si>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</si>
  <si>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</si>
  <si>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</si>
  <si>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</si>
  <si>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</si>
  <si>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</si>
  <si>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</si>
  <si>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</si>
  <si>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</si>
  <si>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</si>
  <si>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</si>
  <si>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</si>
  <si>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</si>
  <si>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</si>
  <si>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</si>
  <si>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</si>
  <si>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</si>
  <si>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</si>
  <si>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</si>
  <si>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</si>
  <si>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</si>
  <si>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</si>
  <si>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</si>
  <si>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</si>
  <si>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</si>
  <si>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</si>
  <si>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</si>
  <si>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</si>
  <si>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</si>
  <si>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</si>
  <si>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</si>
  <si>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</si>
  <si>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</si>
  <si>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</si>
  <si>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</si>
  <si>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</si>
  <si>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</si>
  <si>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</si>
  <si>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</si>
  <si>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</si>
  <si>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</si>
  <si>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</si>
  <si>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</si>
  <si>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</si>
  <si>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</si>
  <si>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</si>
  <si>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</si>
  <si>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</si>
  <si>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</si>
  <si>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</si>
  <si>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</si>
  <si>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</si>
  <si>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</si>
  <si>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</si>
  <si>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</si>
  <si>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</si>
  <si>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</si>
  <si>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</si>
  <si>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</si>
  <si>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</si>
  <si>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</si>
  <si>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</si>
  <si>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</si>
  <si>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</si>
  <si>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</si>
  <si>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</si>
  <si>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</si>
  <si>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</si>
  <si>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</si>
  <si>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</si>
  <si>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</si>
  <si>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</si>
  <si>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</si>
  <si>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</si>
  <si>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</si>
  <si>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</si>
  <si>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</si>
  <si>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</si>
  <si>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</si>
  <si>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</si>
  <si>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</si>
  <si>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</si>
  <si>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</si>
  <si>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</si>
  <si>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</si>
  <si>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</si>
  <si>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</si>
  <si>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</si>
  <si>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</si>
  <si>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</si>
  <si>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</si>
  <si>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</si>
  <si>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</si>
  <si>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</si>
  <si>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</si>
  <si>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</si>
  <si>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</si>
  <si>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</si>
  <si>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</si>
  <si>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</si>
  <si>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</si>
  <si>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</si>
  <si>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</si>
  <si>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</si>
  <si>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</si>
  <si>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</si>
  <si>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</si>
  <si>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</si>
  <si>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</si>
  <si>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</si>
  <si>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</si>
  <si>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</si>
  <si>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</si>
  <si>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</si>
  <si>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</si>
  <si>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</si>
  <si>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</si>
  <si>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</si>
  <si>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</si>
  <si>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</si>
  <si>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</si>
  <si>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</si>
  <si>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</si>
  <si>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</si>
  <si>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</si>
  <si>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</si>
  <si>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</si>
  <si>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</si>
  <si>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</si>
  <si>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</si>
  <si>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</si>
  <si>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</si>
  <si>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</si>
  <si>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</si>
  <si>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</si>
  <si>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</si>
  <si>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</si>
  <si>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</si>
  <si>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</si>
  <si>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</si>
  <si>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</si>
  <si>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</si>
  <si>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</si>
  <si>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</si>
  <si>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</si>
  <si>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</si>
  <si>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</si>
  <si>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</si>
  <si>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</si>
  <si>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</si>
  <si>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</si>
  <si>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</si>
  <si>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</si>
  <si>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</si>
  <si>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</si>
  <si>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</si>
  <si>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</si>
  <si>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</si>
  <si>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</si>
  <si>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</si>
  <si>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</si>
  <si>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</si>
  <si>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</si>
  <si>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</si>
  <si>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</si>
  <si>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</si>
  <si>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</si>
  <si>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</si>
  <si>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</si>
  <si>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</si>
  <si>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</si>
  <si>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</si>
  <si>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</si>
  <si>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</si>
  <si>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</si>
  <si>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</si>
  <si>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</si>
  <si>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</si>
  <si>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</si>
  <si>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</si>
  <si>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</si>
  <si>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</si>
  <si>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</si>
  <si>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</si>
  <si>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</si>
  <si>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</si>
  <si>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</si>
  <si>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</si>
  <si>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</si>
  <si>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</si>
  <si>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</si>
  <si>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</si>
  <si>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</si>
  <si>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</si>
  <si>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</si>
  <si>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</si>
  <si>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</si>
  <si>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</si>
  <si>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</si>
  <si>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</si>
  <si>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</si>
  <si>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</si>
  <si>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</si>
  <si>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</si>
  <si>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</si>
  <si>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</si>
  <si>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</si>
  <si>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</si>
  <si>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</si>
  <si>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</si>
  <si>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</si>
  <si>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</si>
  <si>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</si>
  <si>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</si>
  <si>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</si>
  <si>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</si>
  <si>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</si>
  <si>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</si>
  <si>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</si>
  <si>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</si>
  <si>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</si>
  <si>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</si>
  <si>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</si>
  <si>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</si>
  <si>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</si>
  <si>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</si>
  <si>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</si>
  <si>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</si>
  <si>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</si>
  <si>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</si>
  <si>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</si>
  <si>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</si>
  <si>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</si>
  <si>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</si>
  <si>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</si>
  <si>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</si>
  <si>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</si>
  <si>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</si>
  <si>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</si>
  <si>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</si>
  <si>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</si>
  <si>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</si>
  <si>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</si>
  <si>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</si>
  <si>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</si>
  <si>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</si>
  <si>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</si>
  <si>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</si>
  <si>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</si>
  <si>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</si>
  <si>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</si>
  <si>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</si>
  <si>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</si>
  <si>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</si>
  <si>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</si>
  <si>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</si>
  <si>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</si>
  <si>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</si>
  <si>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</si>
  <si>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</si>
  <si>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</si>
  <si>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</si>
  <si>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</si>
  <si>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</si>
  <si>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</si>
  <si>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</si>
  <si>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</si>
  <si>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</si>
  <si>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</si>
  <si>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</si>
  <si>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</si>
  <si>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</si>
  <si>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</si>
  <si>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</si>
  <si>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</si>
  <si>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</si>
  <si>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</si>
  <si>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</si>
  <si>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</si>
  <si>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</si>
  <si>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</si>
  <si>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</si>
  <si>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</si>
  <si>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</si>
  <si>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</si>
  <si>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</si>
  <si>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</si>
  <si>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</si>
  <si>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</si>
  <si>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</si>
  <si>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</si>
  <si>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</si>
  <si>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</si>
  <si>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</si>
  <si>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</si>
  <si>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</si>
  <si>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</si>
  <si>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</si>
  <si>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</si>
  <si>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</si>
  <si>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</si>
  <si>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</si>
  <si>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</si>
  <si>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</si>
  <si>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</si>
  <si>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</si>
  <si>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</si>
  <si>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</si>
  <si>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</si>
  <si>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</si>
  <si>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</si>
  <si>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</si>
  <si>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</si>
  <si>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</si>
  <si>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</si>
  <si>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</si>
  <si>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</si>
  <si>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</si>
  <si>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</si>
  <si>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</si>
  <si>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</si>
  <si>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</si>
  <si>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</si>
  <si>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</si>
  <si>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</si>
  <si>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</si>
  <si>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</si>
  <si>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</si>
  <si>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</si>
  <si>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</si>
  <si>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</si>
  <si>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</si>
  <si>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</si>
  <si>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</si>
  <si>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</si>
  <si>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</si>
  <si>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</si>
  <si>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</si>
  <si>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</si>
  <si>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</si>
  <si>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</si>
  <si>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</si>
  <si>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</si>
  <si>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</si>
  <si>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</si>
  <si>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</si>
  <si>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</si>
  <si>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</si>
  <si>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</si>
  <si>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</si>
  <si>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</si>
  <si>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</si>
  <si>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</si>
  <si>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</si>
  <si>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</si>
  <si>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</si>
  <si>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</si>
  <si>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</si>
  <si>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</si>
  <si>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</si>
  <si>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</si>
  <si>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</si>
  <si>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</si>
  <si>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</si>
  <si>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</si>
  <si>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</si>
  <si>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</si>
  <si>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</si>
  <si>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</si>
  <si>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</si>
  <si>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</si>
  <si>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</si>
  <si>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</si>
  <si>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</si>
  <si>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</si>
  <si>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</si>
  <si>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</si>
  <si>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</si>
  <si>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</si>
  <si>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</si>
  <si>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</si>
  <si>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</si>
  <si>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</si>
  <si>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</si>
  <si>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</si>
  <si>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</si>
  <si>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</si>
  <si>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</si>
  <si>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</si>
  <si>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</si>
  <si>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</si>
  <si>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</si>
  <si>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</si>
  <si>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</si>
  <si>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</si>
  <si>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</si>
  <si>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</si>
  <si>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</si>
  <si>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</si>
  <si>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</si>
  <si>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</si>
  <si>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</si>
  <si>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</si>
  <si>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</si>
  <si>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</si>
  <si>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</si>
  <si>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</si>
  <si>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</si>
  <si>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</si>
  <si>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</si>
  <si>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</si>
  <si>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</si>
  <si>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</si>
  <si>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</si>
  <si>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</si>
  <si>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</si>
  <si>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</si>
  <si>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</si>
  <si>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</si>
  <si>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</si>
  <si>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</si>
  <si>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</si>
  <si>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</si>
  <si>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</si>
  <si>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</si>
  <si>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</si>
  <si>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</si>
  <si>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</si>
  <si>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</si>
  <si>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</si>
  <si>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</si>
  <si>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</si>
  <si>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</si>
  <si>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</si>
  <si>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</si>
  <si>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</si>
  <si>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</si>
  <si>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</si>
  <si>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</si>
  <si>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</si>
  <si>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</si>
  <si>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</si>
  <si>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</si>
  <si>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</si>
  <si>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</si>
  <si>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</si>
  <si>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</si>
  <si>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</si>
  <si>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</si>
  <si>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</si>
  <si>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</si>
  <si>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</si>
  <si>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</si>
  <si>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</si>
  <si>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</si>
  <si>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</si>
  <si>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</si>
  <si>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</si>
  <si>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</si>
  <si>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</si>
  <si>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</si>
  <si>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</si>
  <si>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</si>
  <si>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</si>
  <si>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</si>
  <si>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</si>
  <si>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</si>
  <si>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</si>
  <si>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</si>
  <si>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</si>
  <si>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</si>
  <si>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</si>
  <si>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</si>
  <si>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</si>
  <si>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</si>
  <si>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</si>
  <si>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</si>
  <si>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</si>
  <si>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</si>
  <si>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</si>
  <si>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</si>
  <si>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</si>
  <si>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</si>
  <si>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</si>
  <si>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</si>
  <si>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</si>
  <si>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</si>
  <si>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</si>
  <si>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</si>
  <si>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</si>
  <si>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</si>
  <si>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</si>
  <si>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</si>
  <si>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</si>
  <si>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</si>
  <si>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</si>
  <si>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</si>
  <si>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</si>
  <si>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</si>
  <si>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</si>
  <si>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</si>
  <si>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</si>
  <si>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</si>
  <si>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</si>
  <si>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</si>
  <si>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</si>
  <si>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</si>
  <si>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</si>
  <si>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</si>
  <si>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</si>
  <si>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</si>
  <si>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</si>
  <si>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</si>
  <si>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</si>
  <si>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</si>
  <si>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</si>
  <si>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</si>
  <si>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</si>
  <si>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</si>
  <si>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</si>
  <si>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</si>
  <si>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</si>
  <si>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</si>
  <si>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</si>
  <si>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</si>
  <si>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</si>
  <si>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</si>
  <si>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</si>
  <si>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</si>
  <si>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</si>
  <si>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</si>
  <si>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</si>
  <si>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</si>
  <si>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</si>
  <si>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</si>
  <si>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</si>
  <si>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</si>
  <si>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</si>
  <si>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</si>
  <si>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</si>
  <si>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</si>
  <si>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</si>
  <si>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</si>
  <si>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</si>
  <si>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</si>
  <si>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</si>
  <si>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</si>
  <si>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</si>
  <si>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</si>
  <si>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</si>
  <si>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</si>
  <si>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</si>
  <si>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</si>
  <si>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</si>
  <si>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</si>
  <si>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</si>
  <si>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</si>
  <si>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</si>
  <si>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</si>
  <si>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</si>
  <si>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</si>
  <si>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</si>
  <si>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</si>
  <si>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</si>
  <si>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</si>
  <si>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</si>
  <si>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</si>
  <si>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</si>
  <si>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</si>
  <si>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</si>
  <si>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</si>
  <si>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</si>
  <si>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</si>
  <si>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</si>
  <si>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</si>
  <si>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</si>
  <si>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</si>
  <si>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</si>
  <si>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</si>
  <si>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</si>
  <si>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</si>
  <si>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</si>
  <si>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</si>
  <si>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</si>
  <si>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</si>
  <si>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</si>
  <si>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</si>
  <si>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</si>
  <si>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</si>
  <si>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</si>
  <si>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</si>
  <si>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</si>
  <si>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</si>
  <si>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</si>
  <si>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</si>
  <si>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</si>
  <si>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</si>
  <si>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</si>
  <si>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</si>
  <si>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</si>
  <si>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</si>
  <si>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</si>
  <si>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</si>
  <si>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</si>
  <si>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</si>
  <si>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</si>
  <si>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</si>
  <si>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</si>
  <si>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</si>
  <si>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</si>
  <si>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</si>
  <si>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</si>
  <si>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</si>
  <si>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</si>
  <si>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</si>
  <si>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</si>
  <si>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</si>
  <si>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</si>
  <si>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</si>
  <si>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</si>
  <si>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</si>
  <si>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</si>
  <si>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</si>
  <si>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</si>
  <si>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</si>
  <si>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</si>
  <si>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</si>
  <si>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</si>
  <si>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</si>
  <si>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</si>
  <si>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</si>
  <si>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</si>
  <si>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</si>
  <si>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</si>
  <si>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</si>
  <si>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</si>
  <si>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</si>
  <si>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</si>
  <si>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</si>
  <si>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</si>
  <si>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</si>
  <si>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</si>
  <si>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</si>
  <si>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</si>
  <si>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</si>
  <si>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</si>
  <si>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</si>
  <si>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</si>
  <si>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</si>
  <si>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</si>
  <si>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</si>
  <si>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</si>
  <si>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</si>
  <si>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</si>
  <si>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</si>
  <si>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</si>
  <si>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</si>
  <si>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</si>
  <si>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</si>
  <si>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</si>
  <si>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</si>
  <si>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</si>
  <si>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</si>
  <si>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</si>
  <si>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</si>
  <si>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</si>
  <si>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</si>
  <si>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</si>
  <si>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</si>
  <si>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</si>
  <si>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</si>
  <si>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</si>
  <si>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</si>
  <si>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</si>
  <si>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</si>
  <si>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</si>
  <si>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</si>
  <si>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</si>
  <si>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</si>
  <si>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</si>
  <si>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</si>
  <si>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</si>
  <si>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</si>
  <si>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</si>
  <si>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</si>
  <si>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</si>
  <si>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</si>
  <si>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</si>
  <si>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</si>
  <si>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</si>
  <si>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</si>
  <si>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</si>
  <si>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</si>
  <si>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</si>
  <si>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</si>
  <si>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</si>
  <si>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</si>
  <si>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</si>
  <si>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</si>
  <si>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</si>
  <si>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</si>
  <si>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</si>
  <si>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</si>
  <si>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</si>
  <si>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</si>
  <si>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</si>
  <si>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</si>
  <si>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</si>
  <si>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</si>
  <si>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</si>
  <si>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</si>
  <si>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</si>
  <si>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</si>
  <si>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</si>
  <si>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</si>
  <si>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</si>
  <si>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</si>
  <si>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</si>
  <si>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</si>
  <si>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</si>
  <si>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</si>
  <si>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</si>
  <si>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</si>
  <si>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</si>
  <si>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</si>
  <si>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</si>
  <si>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</si>
  <si>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</si>
  <si>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</si>
  <si>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</si>
  <si>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</si>
  <si>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</si>
  <si>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</si>
  <si>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</si>
  <si>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</si>
  <si>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</si>
  <si>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</si>
  <si>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</si>
  <si>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</si>
  <si>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</si>
  <si>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</si>
  <si>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</si>
  <si>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</si>
  <si>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</si>
  <si>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</si>
  <si>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</si>
  <si>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</si>
  <si>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</si>
  <si>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</si>
  <si>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</si>
  <si>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</si>
  <si>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</si>
  <si>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</si>
  <si>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</si>
  <si>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</si>
  <si>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</si>
  <si>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</si>
  <si>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</si>
  <si>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</si>
  <si>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</si>
  <si>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</si>
  <si>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</si>
  <si>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</si>
  <si>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</si>
  <si>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</si>
  <si>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</si>
  <si>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</si>
  <si>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</si>
  <si>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</si>
  <si>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</si>
  <si>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</si>
  <si>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</si>
  <si>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</si>
  <si>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</si>
  <si>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</si>
  <si>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</si>
  <si>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</si>
  <si>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</si>
  <si>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</si>
  <si>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</si>
  <si>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</si>
  <si>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</si>
  <si>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</si>
  <si>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</si>
  <si>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</si>
  <si>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</si>
  <si>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</si>
  <si>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</si>
  <si>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</si>
  <si>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</si>
  <si>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</si>
  <si>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</si>
  <si>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</si>
  <si>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</si>
  <si>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</si>
  <si>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</si>
  <si>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</si>
  <si>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</si>
  <si>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</si>
  <si>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</si>
  <si>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</si>
  <si>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</si>
  <si>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</si>
  <si>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</si>
  <si>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</si>
  <si>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</si>
  <si>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</si>
  <si>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</si>
  <si>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</si>
  <si>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</si>
  <si>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</si>
  <si>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</si>
  <si>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</si>
  <si>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</si>
  <si>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</si>
  <si>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</si>
  <si>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</si>
  <si>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</si>
  <si>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</si>
  <si>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</si>
  <si>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</si>
  <si>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</si>
  <si>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</si>
  <si>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</si>
  <si>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</si>
  <si>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</si>
  <si>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</si>
  <si>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</si>
  <si>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</si>
  <si>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</si>
  <si>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</si>
  <si>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</si>
  <si>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</si>
  <si>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</si>
  <si>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</si>
  <si>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</si>
  <si>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</si>
  <si>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</si>
  <si>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</si>
  <si>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</si>
  <si>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</si>
  <si>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</si>
  <si>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</si>
  <si>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</si>
  <si>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</si>
  <si>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</si>
  <si>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</si>
  <si>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</si>
  <si>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</si>
  <si>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</si>
  <si>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</si>
  <si>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</si>
  <si>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</si>
  <si>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</si>
  <si>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</si>
  <si>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</si>
  <si>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</si>
  <si>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</si>
  <si>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</si>
  <si>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</si>
  <si>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</si>
  <si>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</si>
  <si>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</si>
  <si>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</si>
  <si>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</si>
  <si>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</si>
  <si>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</si>
  <si>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</si>
  <si>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</si>
  <si>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</si>
  <si>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</si>
  <si>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</si>
  <si>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</si>
  <si>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</si>
  <si>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</si>
  <si>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</si>
  <si>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</si>
  <si>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</si>
  <si>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</si>
  <si>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</si>
  <si>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</si>
  <si>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</si>
  <si>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</si>
  <si>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</si>
  <si>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</si>
  <si>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</si>
  <si>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</si>
  <si>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</si>
  <si>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</si>
  <si>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</si>
  <si>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</si>
  <si>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</si>
  <si>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</si>
  <si>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</si>
  <si>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</si>
  <si>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</si>
  <si>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</si>
  <si>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</si>
  <si>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</si>
  <si>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</si>
  <si>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</si>
  <si>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</si>
  <si>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</si>
  <si>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</si>
  <si>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</si>
  <si>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</si>
  <si>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</si>
  <si>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</si>
  <si>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</si>
  <si>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</si>
  <si>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</si>
  <si>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</si>
  <si>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</si>
  <si>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</si>
  <si>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</si>
  <si>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</si>
  <si>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</si>
  <si>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</si>
  <si>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</si>
  <si>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</si>
  <si>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</si>
  <si>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</si>
  <si>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</si>
  <si>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</si>
  <si>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</si>
  <si>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</si>
  <si>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</si>
  <si>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</si>
  <si>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</si>
  <si>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</si>
  <si>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</si>
  <si>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</si>
  <si>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</si>
  <si>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</si>
  <si>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</si>
  <si>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</si>
  <si>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</si>
  <si>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</si>
  <si>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</si>
  <si>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</si>
  <si>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</si>
  <si>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</si>
  <si>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</si>
  <si>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</si>
  <si>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</si>
  <si>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</si>
  <si>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</si>
  <si>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</si>
  <si>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</si>
  <si>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</si>
  <si>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</si>
  <si>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</si>
  <si>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</si>
  <si>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</si>
  <si>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</si>
  <si>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</si>
  <si>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</si>
  <si>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</si>
  <si>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</si>
  <si>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</si>
  <si>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</si>
  <si>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</si>
  <si>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</si>
  <si>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</si>
  <si>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</si>
  <si>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</si>
  <si>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</si>
  <si>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</si>
  <si>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</si>
  <si>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</si>
  <si>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</si>
  <si>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</si>
  <si>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</si>
  <si>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</si>
  <si>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</si>
  <si>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</si>
  <si>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</si>
  <si>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</si>
  <si>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</si>
  <si>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</si>
  <si>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</si>
  <si>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</si>
  <si>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</si>
  <si>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</si>
  <si>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</si>
  <si>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</si>
  <si>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</si>
  <si>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</si>
  <si>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</si>
  <si>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</si>
  <si>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</si>
  <si>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</si>
  <si>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</si>
  <si>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</si>
  <si>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</si>
  <si>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</si>
  <si>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</si>
  <si>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</si>
  <si>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</si>
  <si>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</si>
  <si>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</si>
  <si>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</si>
  <si>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</si>
  <si>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</si>
  <si>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</si>
  <si>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</si>
  <si>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</si>
  <si>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</si>
  <si>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</si>
  <si>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</si>
  <si>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</si>
  <si>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</si>
  <si>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</si>
  <si>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</si>
  <si>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</si>
  <si>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</si>
  <si>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</si>
  <si>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</si>
  <si>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</si>
  <si>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</si>
  <si>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</si>
  <si>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</si>
  <si>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</si>
  <si>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</si>
  <si>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</si>
  <si>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</si>
  <si>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</si>
  <si>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</si>
  <si>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</si>
  <si>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</si>
  <si>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</si>
  <si>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</si>
  <si>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</si>
  <si>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</si>
  <si>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</si>
  <si>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</si>
  <si>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</si>
  <si>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</si>
  <si>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</si>
  <si>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</si>
  <si>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</si>
  <si>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</si>
  <si>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</si>
  <si>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</si>
  <si>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</si>
  <si>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</si>
  <si>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</si>
  <si>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</si>
  <si>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</si>
  <si>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</si>
  <si>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</si>
  <si>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</si>
  <si>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</si>
  <si>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</si>
  <si>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</si>
  <si>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</si>
  <si>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</si>
  <si>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</si>
  <si>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</si>
  <si>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</si>
  <si>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</si>
  <si>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</si>
  <si>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</si>
  <si>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</si>
  <si>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</si>
  <si>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</si>
  <si>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</si>
  <si>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</si>
  <si>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</si>
  <si>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</si>
  <si>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</si>
  <si>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</si>
  <si>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</si>
  <si>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</si>
  <si>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</si>
  <si>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</si>
  <si>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</si>
  <si>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</si>
  <si>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</si>
  <si>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</si>
  <si>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</si>
  <si>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</si>
  <si>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</si>
  <si>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</si>
  <si>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</si>
  <si>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</si>
  <si>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</si>
  <si>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</si>
  <si>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</si>
  <si>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</si>
  <si>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</si>
  <si>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</si>
  <si>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</si>
  <si>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</si>
  <si>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</si>
  <si>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</si>
  <si>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</si>
  <si>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</si>
  <si>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</si>
  <si>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</si>
  <si>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</si>
  <si>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</si>
  <si>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</si>
  <si>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</si>
  <si>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</si>
  <si>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</si>
  <si>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</si>
  <si>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</si>
  <si>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</si>
  <si>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</si>
  <si>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</si>
  <si>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</si>
  <si>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</si>
  <si>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</si>
  <si>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</si>
  <si>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</si>
  <si>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</si>
  <si>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</si>
  <si>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</si>
  <si>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</si>
  <si>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</si>
  <si>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</si>
  <si>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</si>
  <si>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</si>
  <si>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</si>
  <si>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</si>
  <si>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</si>
  <si>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</si>
  <si>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</si>
  <si>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</si>
  <si>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</si>
  <si>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</si>
  <si>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</si>
  <si>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</si>
  <si>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</si>
  <si>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</si>
  <si>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</si>
  <si>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</si>
  <si>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</si>
  <si>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</si>
  <si>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</si>
  <si>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</si>
  <si>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</si>
  <si>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</si>
  <si>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</si>
  <si>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</si>
  <si>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</si>
  <si>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</si>
  <si>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</si>
  <si>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</si>
  <si>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</si>
  <si>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</si>
  <si>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</si>
  <si>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</si>
  <si>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</si>
  <si>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</si>
  <si>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</si>
  <si>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</si>
  <si>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</si>
  <si>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</si>
  <si>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</si>
  <si>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</si>
  <si>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</si>
  <si>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</si>
  <si>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</si>
  <si>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</si>
  <si>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</si>
  <si>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</si>
  <si>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</si>
  <si>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</si>
  <si>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</si>
  <si>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</si>
  <si>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</si>
  <si>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</si>
  <si>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</si>
  <si>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</si>
  <si>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</si>
  <si>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</si>
  <si>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</si>
  <si>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</si>
  <si>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</si>
  <si>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</si>
  <si>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</si>
  <si>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</si>
  <si>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</si>
  <si>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</si>
  <si>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</si>
  <si>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</si>
  <si>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</si>
  <si>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</si>
  <si>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</si>
  <si>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</si>
  <si>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</si>
  <si>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</si>
  <si>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</si>
  <si>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</si>
  <si>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</si>
  <si>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</si>
  <si>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</si>
  <si>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</si>
  <si>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</si>
  <si>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</si>
  <si>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</si>
  <si>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</si>
  <si>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</si>
  <si>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</si>
  <si>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</si>
  <si>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</si>
  <si>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</si>
  <si>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</si>
  <si>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</si>
  <si>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</si>
  <si>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</si>
  <si>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</si>
  <si>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</si>
  <si>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</si>
  <si>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</si>
  <si>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</si>
  <si>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</si>
  <si>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</si>
  <si>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</si>
  <si>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</si>
  <si>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</si>
  <si>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</si>
  <si>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</si>
  <si>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</si>
  <si>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</si>
  <si>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</si>
  <si>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</si>
  <si>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</si>
  <si>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</si>
  <si>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</si>
  <si>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</si>
  <si>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</si>
  <si>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</si>
  <si>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</si>
  <si>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</si>
  <si>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</si>
  <si>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</si>
  <si>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</si>
  <si>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</si>
  <si>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</si>
  <si>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</si>
  <si>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</si>
  <si>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</si>
  <si>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</si>
  <si>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</si>
  <si>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</si>
  <si>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</si>
  <si>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</si>
  <si>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</si>
  <si>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</si>
  <si>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</si>
  <si>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</si>
  <si>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</si>
  <si>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</si>
  <si>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</si>
  <si>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</si>
  <si>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</si>
  <si>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</si>
  <si>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</si>
  <si>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</si>
  <si>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</si>
  <si>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</si>
  <si>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</si>
  <si>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</si>
  <si>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</si>
  <si>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</si>
  <si>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</si>
  <si>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</si>
  <si>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</si>
  <si>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</si>
  <si>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</si>
  <si>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</si>
  <si>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</si>
  <si>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</si>
  <si>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</si>
  <si>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</si>
  <si>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</si>
  <si>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</si>
  <si>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</si>
  <si>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</si>
  <si>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</si>
  <si>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</si>
  <si>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</si>
  <si>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</si>
  <si>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</si>
  <si>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</si>
  <si>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</si>
  <si>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</si>
  <si>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</si>
  <si>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</si>
  <si>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</si>
  <si>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</si>
  <si>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</si>
  <si>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</si>
  <si>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</si>
  <si>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</si>
  <si>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</si>
  <si>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</si>
  <si>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</si>
  <si>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</si>
  <si>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</si>
  <si>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</si>
  <si>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</si>
  <si>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</si>
  <si>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</si>
  <si>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</si>
  <si>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</si>
  <si>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</si>
  <si>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</si>
  <si>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</si>
  <si>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</si>
  <si>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</si>
  <si>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</si>
  <si>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</si>
  <si>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</si>
  <si>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</si>
  <si>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</si>
  <si>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</si>
  <si>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</si>
  <si>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</si>
  <si>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</si>
  <si>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</si>
  <si>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</si>
  <si>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</si>
  <si>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</si>
  <si>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</si>
  <si>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</si>
  <si>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</si>
  <si>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</si>
  <si>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</si>
  <si>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</si>
  <si>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</si>
  <si>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</si>
  <si>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</si>
  <si>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</si>
  <si>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</si>
  <si>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</si>
  <si>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</si>
  <si>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</si>
  <si>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</si>
  <si>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</si>
  <si>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</si>
  <si>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</si>
  <si>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</si>
  <si>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</si>
  <si>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</si>
  <si>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</si>
  <si>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</si>
  <si>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</si>
  <si>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</si>
  <si>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</si>
  <si>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</si>
  <si>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</si>
  <si>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</si>
  <si>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</si>
  <si>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</si>
  <si>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</si>
  <si>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</si>
  <si>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</si>
  <si>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</si>
  <si>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</si>
  <si>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</si>
  <si>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</si>
  <si>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</si>
  <si>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</si>
  <si>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</si>
  <si>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</si>
  <si>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</si>
  <si>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</si>
  <si>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</si>
  <si>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</si>
  <si>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</si>
  <si>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</si>
  <si>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</si>
  <si>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</si>
  <si>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</si>
  <si>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</si>
  <si>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</si>
  <si>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</si>
  <si>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</si>
  <si>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</si>
  <si>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</si>
  <si>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</si>
  <si>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</si>
  <si>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</si>
  <si>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</si>
  <si>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</si>
  <si>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</si>
  <si>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</si>
  <si>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</si>
  <si>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</si>
  <si>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</si>
  <si>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</si>
  <si>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</si>
  <si>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</si>
  <si>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</si>
  <si>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</si>
  <si>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</si>
  <si>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</si>
  <si>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</si>
  <si>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</si>
  <si>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</si>
  <si>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</si>
  <si>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</si>
  <si>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</si>
  <si>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</si>
  <si>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</si>
  <si>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</si>
  <si>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</si>
  <si>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</si>
  <si>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</si>
  <si>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</si>
  <si>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</si>
  <si>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</si>
  <si>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</si>
  <si>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</si>
  <si>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</si>
  <si>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</si>
  <si>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</si>
  <si>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</si>
  <si>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</si>
  <si>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</si>
  <si>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</si>
  <si>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</si>
  <si>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</si>
  <si>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</si>
  <si>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</si>
  <si>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</si>
  <si>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</si>
  <si>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</si>
  <si>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</si>
  <si>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</si>
  <si>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</si>
  <si>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</si>
  <si>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</si>
  <si>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</si>
  <si>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</si>
  <si>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</si>
  <si>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</si>
  <si>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</si>
  <si>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</si>
  <si>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</si>
  <si>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</si>
  <si>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</si>
  <si>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</si>
  <si>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</si>
  <si>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</si>
  <si>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</si>
  <si>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</si>
  <si>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</si>
  <si>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</si>
  <si>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</si>
  <si>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</si>
  <si>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</si>
  <si>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</si>
  <si>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</si>
  <si>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</si>
  <si>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</si>
  <si>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</si>
  <si>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</si>
  <si>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</si>
  <si>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</si>
  <si>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</si>
  <si>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</si>
  <si>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</si>
  <si>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</si>
  <si>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</si>
  <si>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</si>
  <si>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</si>
  <si>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</si>
  <si>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</si>
  <si>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</si>
  <si>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</si>
  <si>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</si>
  <si>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</si>
  <si>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</si>
  <si>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</si>
  <si>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</si>
  <si>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</si>
  <si>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</si>
  <si>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</si>
  <si>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</si>
  <si>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</si>
  <si>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</si>
  <si>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</si>
  <si>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</si>
  <si>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</si>
  <si>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</si>
  <si>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</si>
  <si>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</si>
  <si>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</si>
  <si>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</si>
  <si>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</si>
  <si>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</si>
  <si>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</si>
  <si>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</si>
  <si>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</si>
  <si>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</si>
  <si>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</si>
  <si>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</si>
  <si>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</si>
  <si>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</si>
  <si>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</si>
  <si>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</si>
  <si>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</si>
  <si>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</si>
  <si>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</si>
  <si>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</si>
  <si>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</si>
  <si>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</si>
  <si>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</si>
  <si>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</si>
  <si>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</si>
  <si>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</si>
  <si>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</si>
  <si>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</si>
  <si>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</si>
  <si>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</si>
  <si>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</si>
  <si>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</si>
  <si>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</si>
  <si>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</si>
  <si>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</si>
  <si>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</si>
  <si>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</si>
  <si>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</si>
  <si>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</si>
  <si>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</si>
  <si>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</si>
  <si>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</si>
  <si>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</si>
  <si>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</si>
  <si>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</si>
  <si>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</si>
  <si>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</si>
  <si>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</si>
  <si>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</si>
  <si>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</si>
  <si>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</si>
  <si>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</si>
  <si>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</si>
  <si>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</si>
  <si>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</si>
  <si>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</si>
  <si>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</si>
  <si>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</si>
  <si>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</si>
  <si>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</si>
  <si>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</si>
  <si>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</si>
  <si>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</si>
  <si>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</si>
  <si>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</si>
  <si>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</si>
  <si>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</si>
  <si>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</si>
  <si>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</si>
  <si>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</si>
  <si>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</si>
  <si>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</si>
  <si>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</si>
  <si>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</si>
  <si>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</si>
  <si>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</si>
  <si>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</si>
  <si>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</si>
  <si>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</si>
  <si>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</si>
  <si>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</si>
  <si>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</si>
  <si>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</si>
  <si>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</si>
  <si>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</si>
  <si>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</si>
  <si>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</si>
  <si>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</si>
  <si>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</si>
  <si>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</si>
  <si>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</si>
  <si>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</si>
  <si>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</si>
  <si>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</si>
  <si>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</si>
  <si>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</si>
  <si>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</si>
  <si>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</si>
  <si>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</si>
  <si>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</si>
  <si>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</si>
  <si>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</si>
  <si>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</si>
  <si>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</si>
  <si>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</si>
  <si>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</si>
  <si>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</si>
  <si>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</si>
  <si>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</si>
  <si>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</si>
  <si>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</si>
  <si>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</si>
  <si>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</si>
  <si>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</si>
  <si>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</si>
  <si>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</si>
  <si>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</si>
  <si>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</si>
  <si>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</si>
  <si>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</si>
  <si>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</si>
  <si>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</si>
  <si>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</si>
  <si>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</si>
  <si>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</si>
  <si>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</si>
  <si>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</si>
  <si>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</si>
  <si>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</si>
  <si>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</si>
  <si>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</si>
  <si>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</si>
  <si>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</si>
  <si>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</si>
  <si>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</si>
  <si>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</si>
  <si>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</si>
  <si>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</si>
  <si>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</si>
  <si>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</si>
  <si>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</si>
  <si>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</si>
  <si>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</si>
  <si>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</si>
  <si>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</si>
  <si>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</si>
  <si>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</si>
  <si>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</si>
  <si>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</si>
  <si>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</si>
  <si>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</si>
  <si>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</si>
  <si>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</si>
  <si>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</si>
  <si>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</si>
  <si>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</si>
  <si>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</si>
  <si>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</si>
  <si>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</si>
  <si>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</si>
  <si>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</si>
  <si>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</si>
  <si>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</si>
  <si>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</si>
  <si>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</si>
  <si>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</si>
  <si>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</si>
  <si>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</si>
  <si>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</si>
  <si>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</si>
  <si>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</si>
  <si>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</si>
  <si>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</si>
  <si>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</si>
  <si>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</si>
  <si>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</si>
  <si>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</si>
  <si>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</si>
  <si>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</si>
  <si>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</si>
  <si>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</si>
  <si>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</si>
  <si>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</si>
  <si>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</si>
  <si>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</si>
  <si>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</si>
  <si>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</si>
  <si>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</si>
  <si>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</si>
  <si>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</si>
  <si>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</si>
  <si>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</si>
  <si>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</si>
  <si>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</si>
  <si>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</si>
  <si>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</si>
  <si>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</si>
  <si>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</si>
  <si>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</si>
  <si>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</si>
  <si>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</si>
  <si>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</si>
  <si>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</si>
  <si>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</si>
  <si>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</si>
  <si>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</si>
  <si>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</si>
  <si>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</si>
  <si>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</si>
  <si>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</si>
  <si>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</si>
  <si>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</si>
  <si>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</si>
  <si>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</si>
  <si>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</si>
  <si>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</si>
  <si>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</si>
  <si>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</si>
  <si>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</si>
  <si>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</si>
  <si>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</si>
  <si>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</si>
  <si>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</si>
  <si>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</si>
  <si>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</si>
  <si>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</si>
  <si>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</si>
  <si>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</si>
  <si>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</si>
  <si>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</si>
  <si>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</si>
  <si>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</si>
  <si>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</si>
  <si>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</si>
  <si>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</si>
  <si>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</si>
  <si>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</si>
  <si>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</si>
  <si>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</si>
  <si>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</si>
  <si>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</si>
  <si>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</si>
  <si>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</si>
  <si>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</si>
  <si>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</si>
  <si>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</si>
  <si>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</si>
  <si>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</si>
  <si>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</si>
  <si>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</si>
  <si>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</si>
  <si>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</si>
  <si>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</si>
  <si>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</si>
  <si>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</si>
  <si>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</si>
  <si>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</si>
  <si>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</si>
  <si>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</si>
  <si>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</si>
  <si>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</si>
  <si>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</si>
  <si>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</si>
  <si>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</si>
  <si>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</si>
  <si>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</si>
  <si>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</si>
  <si>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</si>
  <si>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</si>
  <si>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</si>
  <si>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</si>
  <si>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</si>
  <si>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</si>
  <si>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</si>
  <si>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</si>
  <si>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</si>
  <si>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</si>
  <si>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</si>
  <si>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</si>
  <si>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</si>
  <si>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</si>
  <si>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</si>
  <si>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</si>
  <si>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</si>
  <si>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</si>
  <si>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</si>
  <si>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</si>
  <si>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</si>
  <si>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</si>
  <si>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</si>
  <si>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</si>
  <si>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</si>
  <si>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</si>
  <si>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</si>
  <si>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</si>
  <si>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</si>
  <si>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</si>
  <si>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</si>
  <si>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</si>
  <si>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</si>
  <si>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</si>
  <si>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</si>
  <si>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</si>
  <si>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</si>
  <si>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</si>
  <si>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</si>
  <si>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</si>
  <si>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</si>
  <si>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</si>
  <si>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</si>
  <si>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</si>
  <si>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</si>
  <si>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</si>
  <si>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</si>
  <si>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</si>
  <si>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</si>
  <si>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</si>
  <si>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</si>
  <si>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</si>
  <si>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</si>
  <si>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</si>
  <si>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</si>
  <si>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</si>
  <si>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</si>
  <si>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</si>
  <si>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</si>
  <si>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</si>
  <si>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</si>
  <si>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</si>
  <si>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</si>
  <si>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</si>
  <si>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</si>
  <si>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</si>
  <si>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</si>
  <si>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</si>
  <si>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</si>
  <si>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</si>
  <si>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</si>
  <si>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</si>
  <si>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</si>
  <si>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</si>
  <si>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</si>
  <si>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</si>
  <si>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</si>
  <si>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</si>
  <si>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</si>
  <si>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</si>
  <si>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</si>
  <si>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</si>
  <si>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</si>
  <si>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</si>
  <si>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</si>
  <si>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</si>
  <si>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</si>
  <si>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</si>
  <si>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</si>
  <si>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</si>
  <si>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</si>
  <si>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</si>
  <si>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</si>
  <si>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</si>
  <si>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</si>
  <si>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</si>
  <si>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</si>
  <si>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</si>
  <si>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</si>
  <si>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</si>
  <si>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</si>
  <si>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</si>
  <si>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</si>
  <si>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</si>
  <si>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</si>
  <si>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</si>
  <si>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</si>
  <si>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</si>
  <si>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</si>
  <si>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</si>
  <si>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</si>
  <si>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</si>
  <si>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</si>
  <si>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</si>
  <si>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</si>
  <si>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</si>
  <si>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</si>
  <si>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</si>
  <si>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</si>
  <si>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</si>
  <si>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</si>
  <si>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</si>
  <si>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</si>
  <si>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</si>
  <si>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</si>
  <si>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</si>
  <si>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</si>
  <si>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</si>
  <si>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</si>
  <si>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</si>
  <si>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</si>
  <si>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</si>
  <si>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</si>
  <si>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</si>
  <si>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</si>
  <si>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</si>
  <si>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</si>
  <si>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</si>
  <si>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</si>
  <si>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</si>
  <si>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</si>
  <si>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</si>
  <si>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</si>
  <si>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</si>
  <si>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</si>
  <si>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</si>
  <si>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</si>
  <si>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</si>
  <si>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</si>
  <si>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</si>
  <si>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</si>
  <si>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</si>
  <si>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</si>
  <si>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</si>
  <si>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</si>
  <si>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</si>
  <si>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</si>
  <si>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</si>
  <si>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</si>
  <si>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</si>
  <si>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</si>
  <si>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</si>
  <si>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</si>
  <si>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</si>
  <si>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</si>
  <si>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</si>
  <si>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</si>
  <si>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</si>
  <si>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</si>
  <si>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</si>
  <si>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</si>
  <si>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</si>
  <si>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</si>
  <si>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</si>
  <si>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</si>
  <si>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</si>
  <si>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</si>
  <si>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</si>
  <si>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</si>
  <si>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</si>
  <si>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</si>
  <si>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</si>
  <si>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</si>
  <si>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</si>
  <si>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</si>
  <si>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</si>
  <si>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</si>
  <si>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</si>
  <si>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</si>
  <si>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</si>
  <si>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</si>
  <si>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</si>
  <si>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</si>
  <si>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</si>
  <si>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</si>
  <si>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</si>
  <si>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</si>
  <si>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</si>
  <si>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</si>
  <si>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</si>
  <si>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</si>
  <si>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</si>
  <si>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</si>
  <si>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</si>
  <si>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</si>
  <si>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</si>
  <si>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</si>
  <si>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</si>
  <si>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</si>
  <si>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</si>
  <si>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</si>
  <si>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</si>
  <si>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</si>
  <si>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</si>
  <si>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</si>
  <si>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</si>
  <si>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</si>
  <si>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</si>
  <si>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</si>
  <si>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</si>
  <si>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</si>
  <si>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</si>
  <si>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</si>
  <si>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</si>
  <si>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</si>
  <si>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</si>
  <si>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</si>
  <si>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</si>
  <si>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</si>
  <si>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</si>
  <si>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</si>
  <si>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</si>
  <si>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</si>
  <si>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</si>
  <si>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</si>
  <si>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</si>
  <si>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</si>
  <si>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</si>
  <si>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</si>
  <si>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</si>
  <si>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</si>
  <si>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</si>
  <si>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</si>
  <si>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</si>
  <si>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</si>
  <si>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</si>
  <si>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</si>
  <si>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</si>
  <si>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</si>
  <si>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</si>
  <si>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</si>
  <si>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</si>
  <si>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</si>
  <si>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</si>
  <si>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</si>
  <si>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</si>
  <si>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</si>
  <si>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</si>
  <si>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</si>
  <si>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</si>
  <si>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</si>
  <si>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</si>
  <si>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</si>
  <si>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</si>
  <si>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</si>
  <si>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</si>
  <si>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</si>
  <si>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</si>
  <si>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</si>
  <si>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</si>
  <si>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</si>
  <si>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</si>
  <si>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</si>
  <si>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</si>
  <si>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</si>
  <si>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</si>
  <si>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</si>
  <si>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</si>
  <si>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</si>
  <si>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</si>
  <si>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</si>
  <si>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</si>
  <si>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</si>
  <si>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</si>
  <si>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</si>
  <si>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</si>
  <si>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</si>
  <si>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</si>
  <si>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</si>
  <si>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</si>
  <si>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</si>
  <si>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</si>
  <si>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</si>
  <si>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</si>
  <si>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</si>
  <si>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</si>
  <si>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</si>
  <si>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</si>
  <si>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</si>
  <si>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</si>
  <si>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</si>
  <si>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</si>
  <si>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</si>
  <si>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</si>
  <si>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</si>
  <si>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</si>
  <si>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</si>
  <si>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</si>
  <si>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</si>
  <si>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</si>
  <si>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</si>
  <si>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</si>
  <si>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</si>
  <si>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</si>
  <si>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</si>
  <si>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</si>
  <si>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</si>
  <si>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</si>
  <si>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</si>
  <si>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</si>
  <si>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</si>
  <si>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</si>
  <si>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</si>
  <si>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</si>
  <si>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</si>
  <si>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</si>
  <si>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</si>
  <si>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</si>
  <si>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</si>
  <si>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</si>
  <si>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</si>
  <si>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</si>
  <si>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</si>
  <si>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</si>
  <si>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</si>
  <si>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</si>
  <si>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</si>
  <si>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</si>
  <si>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</si>
  <si>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</si>
  <si>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</si>
  <si>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</si>
  <si>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</si>
  <si>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</si>
  <si>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</si>
  <si>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</si>
  <si>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</si>
  <si>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</si>
  <si>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</si>
  <si>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</si>
  <si>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</si>
  <si>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</si>
  <si>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</si>
  <si>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</si>
  <si>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</si>
  <si>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</si>
  <si>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</si>
  <si>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</si>
  <si>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</si>
  <si>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</si>
  <si>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</si>
  <si>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</si>
  <si>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</si>
  <si>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</si>
  <si>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</si>
  <si>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</si>
  <si>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</si>
  <si>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</si>
  <si>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</si>
  <si>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</si>
  <si>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</si>
  <si>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</si>
  <si>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</si>
  <si>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</si>
  <si>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</si>
  <si>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</si>
  <si>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</si>
  <si>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</si>
  <si>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</si>
  <si>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</si>
  <si>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</si>
  <si>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</si>
  <si>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</si>
  <si>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</si>
  <si>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</si>
  <si>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</si>
  <si>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</si>
  <si>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</si>
  <si>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</si>
  <si>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</si>
  <si>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</si>
  <si>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</si>
  <si>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</si>
  <si>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</si>
  <si>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</si>
  <si>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</si>
  <si>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</si>
  <si>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</si>
  <si>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</si>
  <si>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</si>
  <si>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</si>
  <si>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</si>
  <si>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</si>
  <si>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</si>
  <si>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</si>
  <si>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</si>
  <si>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</si>
  <si>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</si>
  <si>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</si>
  <si>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</si>
  <si>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</si>
  <si>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</si>
  <si>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</si>
  <si>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</si>
  <si>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</si>
  <si>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</si>
  <si>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</si>
  <si>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</si>
  <si>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</si>
  <si>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</si>
  <si>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</si>
  <si>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</si>
  <si>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</si>
  <si>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</si>
  <si>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</si>
  <si>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</si>
  <si>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</si>
  <si>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</si>
  <si>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</si>
  <si>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</si>
  <si>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</si>
  <si>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</si>
  <si>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</si>
  <si>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</si>
  <si>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</si>
  <si>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</si>
  <si>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</si>
  <si>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</si>
  <si>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</si>
  <si>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</si>
  <si>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</si>
  <si>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</si>
  <si>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</si>
  <si>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</si>
  <si>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</si>
  <si>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</si>
  <si>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</si>
  <si>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</si>
  <si>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</si>
  <si>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</si>
  <si>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</si>
  <si>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</si>
  <si>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</si>
  <si>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</si>
  <si>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</si>
  <si>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</si>
  <si>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</si>
  <si>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</si>
  <si>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</si>
  <si>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</si>
  <si>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</si>
  <si>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</si>
  <si>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</si>
  <si>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</si>
  <si>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</si>
  <si>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</si>
  <si>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</si>
  <si>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</si>
  <si>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</si>
  <si>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</si>
  <si>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</si>
  <si>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</si>
  <si>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</si>
  <si>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</si>
  <si>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</si>
  <si>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</si>
  <si>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</si>
  <si>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</si>
  <si>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</si>
  <si>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</si>
  <si>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</si>
  <si>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</si>
  <si>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</si>
  <si>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</si>
  <si>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</si>
  <si>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</si>
  <si>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</si>
  <si>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</si>
  <si>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</si>
  <si>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</si>
  <si>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</si>
  <si>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</si>
  <si>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</si>
  <si>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</si>
  <si>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</si>
  <si>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</si>
  <si>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</si>
  <si>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</si>
  <si>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</si>
  <si>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</si>
  <si>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</si>
  <si>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</si>
  <si>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</si>
  <si>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</si>
  <si>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</si>
  <si>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</si>
  <si>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</si>
  <si>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</si>
  <si>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</si>
  <si>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</si>
  <si>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</si>
  <si>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</si>
  <si>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</si>
  <si>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</si>
  <si>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</si>
  <si>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</si>
  <si>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</si>
  <si>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</si>
  <si>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</si>
  <si>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</si>
  <si>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</si>
  <si>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</si>
  <si>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</si>
  <si>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</si>
  <si>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</si>
  <si>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</si>
  <si>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</si>
  <si>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</si>
  <si>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</si>
  <si>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</si>
  <si>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</si>
  <si>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</si>
  <si>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</si>
  <si>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</si>
  <si>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</si>
  <si>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</si>
  <si>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</si>
  <si>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</si>
  <si>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</si>
  <si>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</si>
  <si>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</si>
  <si>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</si>
  <si>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</si>
  <si>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</si>
  <si>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</si>
  <si>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</si>
  <si>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</si>
  <si>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</si>
  <si>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</si>
  <si>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</si>
  <si>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</si>
  <si>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</si>
  <si>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</si>
  <si>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</si>
  <si>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</si>
  <si>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</si>
  <si>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</si>
  <si>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</si>
  <si>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</si>
  <si>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</si>
  <si>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</si>
  <si>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</si>
  <si>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</si>
  <si>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</si>
  <si>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</si>
  <si>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</si>
  <si>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</si>
  <si>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</si>
  <si>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</si>
  <si>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</si>
  <si>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</si>
  <si>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</si>
  <si>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</si>
  <si>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</si>
  <si>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</si>
  <si>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</si>
  <si>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</si>
  <si>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</si>
  <si>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</si>
  <si>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</si>
  <si>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</si>
  <si>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</si>
  <si>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</si>
  <si>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</si>
  <si>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</si>
  <si>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</si>
  <si>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</si>
  <si>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</si>
  <si>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</si>
  <si>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</si>
  <si>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</si>
  <si>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</si>
  <si>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</si>
  <si>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</si>
  <si>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</si>
  <si>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</si>
  <si>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</si>
  <si>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</si>
  <si>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</si>
  <si>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</si>
  <si>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</si>
  <si>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</si>
  <si>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</si>
  <si>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</si>
  <si>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</si>
  <si>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</si>
  <si>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</si>
  <si>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</si>
  <si>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</si>
  <si>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</si>
  <si>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</si>
  <si>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</si>
  <si>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</si>
  <si>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</si>
  <si>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</si>
  <si>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</si>
  <si>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</si>
  <si>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</si>
  <si>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</si>
  <si>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</si>
  <si>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</si>
  <si>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</si>
  <si>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</si>
  <si>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</si>
  <si>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</si>
  <si>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</si>
  <si>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</si>
  <si>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</si>
  <si>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</si>
  <si>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</si>
  <si>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</si>
  <si>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</si>
  <si>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</si>
  <si>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</si>
  <si>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</si>
  <si>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</si>
  <si>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</si>
  <si>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</si>
  <si>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</si>
  <si>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</si>
  <si>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</si>
  <si>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</si>
  <si>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</si>
  <si>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</si>
  <si>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</si>
  <si>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</si>
  <si>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</si>
  <si>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</si>
  <si>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</si>
  <si>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</si>
  <si>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</si>
  <si>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</si>
  <si>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</si>
  <si>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</si>
  <si>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</si>
  <si>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</si>
  <si>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</si>
  <si>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</si>
  <si>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</si>
  <si>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</si>
  <si>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</si>
  <si>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</si>
  <si>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</si>
  <si>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</si>
  <si>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</si>
  <si>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</si>
  <si>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</si>
  <si>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</si>
  <si>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</si>
  <si>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</si>
  <si>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</si>
  <si>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</si>
  <si>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</si>
  <si>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</si>
  <si>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</si>
  <si>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</si>
  <si>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</si>
  <si>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</si>
  <si>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</si>
  <si>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</si>
  <si>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</si>
  <si>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</si>
  <si>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</si>
  <si>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</si>
  <si>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</si>
  <si>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</si>
  <si>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</si>
  <si>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</si>
  <si>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</si>
  <si>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</si>
  <si>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</si>
  <si>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</si>
  <si>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</si>
  <si>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</si>
  <si>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</si>
  <si>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</si>
  <si>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</si>
  <si>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</si>
  <si>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</si>
  <si>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</si>
  <si>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</si>
  <si>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</si>
  <si>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</si>
  <si>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</si>
  <si>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</si>
  <si>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</si>
  <si>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</si>
  <si>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</si>
  <si>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</si>
  <si>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</si>
  <si>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</si>
  <si>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</si>
  <si>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</si>
  <si>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</si>
  <si>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</si>
  <si>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</si>
  <si>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</si>
  <si>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</si>
  <si>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</si>
  <si>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</si>
  <si>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</si>
  <si>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</si>
  <si>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</si>
  <si>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</si>
  <si>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</si>
  <si>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</si>
  <si>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</si>
  <si>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</si>
  <si>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</si>
  <si>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</si>
  <si>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</si>
  <si>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</si>
  <si>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</si>
  <si>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</si>
  <si>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</si>
  <si>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</si>
  <si>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</si>
  <si>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</si>
  <si>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</si>
  <si>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</si>
  <si>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</si>
  <si>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</si>
  <si>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</si>
  <si>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</si>
  <si>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</si>
  <si>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</si>
  <si>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</si>
  <si>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</si>
  <si>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</si>
  <si>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</si>
  <si>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</si>
  <si>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</si>
  <si>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</si>
  <si>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</si>
  <si>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</si>
  <si>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</si>
  <si>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</si>
  <si>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</si>
  <si>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</si>
  <si>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</si>
  <si>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</si>
  <si>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</si>
  <si>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</si>
  <si>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</si>
  <si>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</si>
  <si>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</si>
  <si>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</si>
  <si>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</si>
  <si>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</si>
  <si>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</si>
  <si>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</si>
  <si>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</si>
  <si>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</si>
  <si>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</si>
  <si>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</si>
  <si>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</si>
  <si>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</si>
  <si>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</si>
  <si>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</si>
  <si>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</si>
  <si>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</si>
  <si>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</si>
  <si>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</si>
  <si>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</si>
  <si>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</si>
  <si>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</si>
  <si>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</si>
  <si>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</si>
  <si>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</si>
  <si>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</si>
  <si>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</si>
  <si>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</si>
  <si>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</si>
  <si>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</si>
  <si>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</si>
  <si>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</si>
  <si>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</si>
  <si>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</si>
  <si>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</si>
  <si>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</si>
  <si>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</si>
  <si>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</si>
  <si>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</si>
  <si>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</si>
  <si>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</si>
  <si>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</si>
  <si>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</si>
  <si>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</si>
  <si>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</si>
  <si>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</si>
  <si>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</si>
  <si>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</si>
  <si>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</si>
  <si>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</si>
  <si>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</si>
  <si>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</si>
  <si>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</si>
  <si>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</si>
  <si>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</si>
  <si>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</si>
  <si>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</si>
  <si>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</si>
  <si>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</si>
  <si>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</si>
  <si>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</si>
  <si>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</si>
  <si>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</si>
  <si>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</si>
  <si>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</si>
  <si>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</si>
  <si>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</si>
  <si>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</si>
  <si>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</si>
  <si>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</si>
  <si>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</si>
  <si>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</si>
  <si>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</si>
  <si>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</si>
  <si>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</si>
  <si>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</si>
  <si>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</si>
  <si>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</si>
  <si>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</si>
  <si>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</si>
  <si>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</si>
  <si>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</si>
  <si>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</si>
  <si>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</si>
  <si>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</si>
  <si>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</si>
  <si>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</si>
  <si>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</si>
  <si>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</si>
  <si>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</si>
  <si>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</si>
  <si>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</si>
  <si>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</si>
  <si>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</si>
  <si>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</si>
  <si>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</si>
  <si>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</si>
  <si>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</si>
  <si>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</si>
  <si>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</si>
  <si>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</si>
  <si>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</si>
  <si>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</si>
  <si>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</si>
  <si>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</si>
  <si>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</si>
  <si>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</si>
  <si>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</si>
  <si>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</si>
  <si>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</si>
  <si>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</si>
  <si>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</si>
  <si>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</si>
  <si>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</si>
  <si>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</si>
  <si>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</si>
  <si>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</si>
  <si>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</si>
  <si>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</si>
  <si>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</si>
  <si>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</si>
  <si>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</si>
  <si>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</si>
  <si>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</si>
  <si>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</si>
  <si>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</si>
  <si>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</si>
  <si>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</si>
  <si>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</si>
  <si>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</si>
  <si>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</si>
  <si>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</si>
  <si>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</si>
  <si>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</si>
  <si>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</si>
  <si>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</si>
  <si>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</si>
  <si>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</si>
  <si>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</si>
  <si>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</si>
  <si>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</si>
  <si>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</si>
  <si>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</si>
  <si>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</si>
  <si>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</si>
  <si>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</si>
  <si>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</si>
  <si>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</si>
  <si>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</si>
  <si>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</si>
  <si>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</si>
  <si>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</si>
  <si>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</si>
  <si>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</si>
  <si>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</si>
  <si>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</si>
  <si>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</si>
  <si>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</si>
  <si>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</si>
  <si>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</si>
  <si>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</si>
  <si>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</si>
  <si>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</si>
  <si>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</si>
  <si>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</si>
  <si>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</si>
  <si>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</si>
  <si>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</si>
  <si>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</si>
  <si>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</si>
  <si>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</si>
  <si>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</si>
  <si>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</si>
  <si>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</si>
  <si>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</si>
  <si>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</si>
  <si>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</si>
  <si>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</si>
  <si>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</si>
  <si>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</si>
  <si>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</si>
  <si>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</si>
  <si>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</si>
  <si>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</si>
  <si>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</si>
  <si>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</si>
  <si>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</si>
  <si>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</si>
  <si>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</si>
  <si>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</si>
  <si>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</si>
  <si>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</si>
  <si>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</si>
  <si>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</si>
  <si>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</si>
  <si>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</si>
  <si>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</si>
  <si>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</si>
  <si>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</si>
  <si>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</si>
  <si>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</si>
  <si>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</si>
  <si>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</si>
  <si>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</si>
  <si>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</si>
  <si>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</si>
  <si>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</si>
  <si>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</si>
  <si>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</si>
  <si>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</si>
  <si>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</si>
  <si>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</si>
  <si>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</si>
  <si>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</si>
  <si>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</si>
  <si>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</si>
  <si>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</si>
  <si>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</si>
  <si>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</si>
  <si>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</si>
  <si>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</si>
  <si>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</si>
  <si>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</si>
  <si>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</si>
  <si>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</si>
  <si>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</si>
  <si>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</si>
  <si>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</si>
  <si>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</si>
  <si>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</si>
  <si>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</si>
  <si>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</si>
  <si>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</si>
  <si>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</si>
  <si>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</si>
  <si>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</si>
  <si>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</si>
  <si>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</si>
  <si>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</si>
  <si>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</si>
  <si>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</si>
  <si>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</si>
  <si>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</si>
  <si>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</si>
  <si>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</si>
  <si>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</si>
  <si>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</si>
  <si>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</si>
  <si>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</si>
  <si>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</si>
  <si>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</si>
  <si>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</si>
  <si>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</si>
  <si>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</si>
  <si>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</si>
  <si>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</si>
  <si>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</si>
  <si>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</si>
  <si>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</si>
  <si>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</si>
  <si>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</si>
  <si>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</si>
  <si>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</si>
  <si>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</si>
  <si>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</si>
  <si>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</si>
  <si>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</si>
  <si>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</si>
  <si>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</si>
  <si>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</si>
  <si>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</si>
  <si>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</si>
  <si>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</si>
  <si>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</si>
  <si>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</si>
  <si>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</si>
  <si>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</si>
  <si>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</si>
  <si>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</si>
  <si>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</si>
  <si>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</si>
  <si>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</si>
  <si>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</si>
  <si>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</si>
  <si>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</si>
  <si>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</si>
  <si>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</si>
  <si>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</si>
  <si>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</si>
  <si>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</si>
  <si>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</si>
  <si>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</si>
  <si>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</si>
  <si>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</si>
  <si>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</si>
  <si>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</si>
  <si>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</si>
  <si>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</si>
  <si>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</si>
  <si>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</si>
  <si>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</si>
  <si>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</si>
  <si>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</si>
  <si>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</si>
  <si>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</si>
  <si>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</si>
  <si>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</si>
  <si>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</si>
  <si>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</si>
  <si>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</si>
  <si>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</si>
  <si>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</si>
  <si>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</si>
  <si>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</si>
  <si>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</si>
  <si>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</si>
  <si>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</si>
  <si>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</si>
  <si>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</si>
  <si>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</si>
  <si>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</si>
  <si>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</si>
  <si>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</si>
  <si>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</si>
  <si>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</si>
  <si>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</si>
  <si>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</si>
  <si>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</si>
  <si>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</si>
  <si>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</si>
  <si>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</si>
  <si>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</si>
  <si>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</si>
  <si>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</si>
  <si>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</si>
  <si>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</si>
  <si>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</si>
  <si>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</si>
  <si>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</si>
  <si>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</si>
  <si>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</si>
  <si>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</si>
  <si>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</si>
  <si>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</si>
  <si>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</si>
  <si>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</si>
  <si>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</si>
  <si>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</si>
  <si>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</si>
  <si>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</si>
  <si>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</si>
  <si>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</si>
  <si>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</si>
  <si>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</si>
  <si>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</si>
  <si>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</si>
  <si>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</si>
  <si>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</si>
  <si>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</si>
  <si>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</si>
  <si>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</si>
  <si>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</si>
  <si>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</si>
  <si>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</si>
  <si>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</si>
  <si>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</si>
  <si>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</si>
  <si>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</si>
  <si>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</si>
  <si>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</si>
  <si>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</si>
  <si>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</si>
  <si>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</si>
  <si>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</si>
  <si>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</si>
  <si>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</si>
  <si>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</si>
  <si>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</si>
  <si>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</si>
  <si>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</si>
  <si>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</si>
  <si>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</si>
  <si>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</si>
  <si>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</si>
  <si>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</si>
  <si>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</si>
  <si>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</si>
  <si>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</si>
  <si>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</si>
  <si>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</si>
  <si>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</si>
  <si>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</si>
  <si>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</si>
  <si>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</si>
  <si>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</si>
  <si>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</si>
  <si>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</si>
  <si>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</si>
  <si>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</si>
  <si>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</si>
  <si>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</si>
  <si>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</si>
  <si>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</si>
  <si>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</si>
  <si>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</si>
  <si>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</si>
  <si>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</si>
  <si>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</si>
  <si>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</si>
  <si>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</si>
  <si>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</si>
  <si>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</si>
  <si>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</si>
  <si>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</si>
  <si>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</si>
  <si>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</si>
  <si>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</si>
  <si>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</si>
  <si>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</si>
  <si>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</si>
  <si>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</si>
  <si>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</si>
  <si>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</si>
  <si>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</si>
  <si>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</si>
  <si>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</si>
  <si>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</si>
  <si>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</si>
  <si>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</si>
  <si>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</si>
  <si>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</si>
  <si>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</si>
  <si>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</si>
  <si>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</si>
  <si>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</si>
  <si>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</si>
  <si>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</si>
  <si>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</si>
  <si>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</si>
  <si>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</si>
  <si>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</si>
  <si>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</si>
  <si>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</si>
  <si>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</si>
  <si>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</si>
  <si>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</si>
  <si>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</si>
  <si>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</si>
  <si>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</si>
  <si>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</si>
  <si>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</si>
  <si>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</si>
  <si>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</si>
  <si>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</si>
  <si>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</si>
  <si>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</si>
  <si>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</si>
  <si>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</si>
  <si>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</si>
  <si>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</si>
  <si>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</si>
  <si>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</si>
  <si>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</si>
  <si>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</si>
  <si>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</si>
  <si>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</si>
  <si>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</si>
  <si>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</si>
  <si>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</si>
  <si>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</si>
  <si>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</si>
  <si>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</si>
  <si>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</si>
  <si>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</si>
  <si>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</si>
  <si>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</si>
  <si>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</si>
  <si>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</si>
  <si>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</si>
  <si>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</si>
  <si>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</si>
  <si>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</si>
  <si>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</si>
  <si>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</si>
  <si>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</si>
  <si>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</si>
  <si>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</si>
  <si>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</si>
  <si>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</si>
  <si>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</si>
  <si>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</si>
  <si>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</si>
  <si>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</si>
  <si>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</si>
  <si>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</si>
  <si>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</si>
  <si>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</si>
  <si>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</si>
  <si>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</si>
  <si>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</si>
  <si>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</si>
  <si>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</si>
  <si>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</si>
  <si>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</si>
  <si>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</si>
  <si>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</si>
  <si>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</si>
  <si>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</si>
  <si>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</si>
  <si>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</si>
  <si>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</si>
  <si>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</si>
  <si>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</si>
  <si>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</si>
  <si>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</si>
  <si>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</si>
  <si>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</si>
  <si>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</si>
  <si>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</si>
  <si>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</si>
  <si>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</si>
  <si>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</si>
  <si>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</si>
  <si>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</si>
  <si>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</si>
  <si>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</si>
  <si>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</si>
  <si>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</si>
  <si>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</si>
  <si>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</si>
  <si>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</si>
  <si>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</si>
  <si>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</si>
  <si>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</si>
  <si>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</si>
  <si>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</si>
  <si>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</si>
  <si>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</si>
  <si>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</si>
  <si>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</si>
  <si>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</si>
  <si>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</si>
  <si>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</si>
  <si>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</si>
  <si>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</si>
  <si>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</si>
  <si>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</si>
  <si>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</si>
  <si>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</si>
  <si>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</si>
  <si>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</si>
  <si>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</si>
  <si>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</si>
  <si>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</si>
  <si>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</si>
  <si>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</si>
  <si>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</si>
  <si>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</si>
  <si>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</si>
  <si>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</si>
  <si>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</si>
  <si>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</si>
  <si>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</si>
  <si>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</si>
  <si>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</si>
  <si>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</si>
  <si>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</si>
  <si>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</si>
  <si>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</si>
  <si>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</si>
  <si>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</si>
  <si>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</si>
  <si>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</si>
  <si>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</si>
  <si>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</si>
  <si>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</si>
  <si>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</si>
  <si>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</si>
  <si>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</si>
  <si>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</si>
  <si>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</si>
  <si>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</si>
  <si>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</si>
  <si>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</si>
  <si>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</si>
  <si>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</si>
  <si>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</si>
  <si>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</si>
  <si>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</si>
  <si>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</si>
  <si>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</si>
  <si>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</si>
  <si>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</si>
  <si>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</si>
  <si>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</si>
  <si>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</si>
  <si>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</si>
  <si>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</si>
  <si>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</si>
  <si>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</si>
  <si>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</si>
  <si>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</si>
  <si>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</si>
  <si>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</si>
  <si>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</si>
  <si>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</si>
  <si>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</si>
  <si>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</si>
  <si>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</si>
  <si>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</si>
  <si>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</si>
  <si>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</si>
  <si>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</si>
  <si>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</si>
  <si>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</si>
  <si>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</si>
  <si>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</si>
  <si>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</si>
  <si>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</si>
  <si>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</si>
  <si>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</si>
  <si>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</si>
  <si>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</si>
  <si>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</si>
  <si>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</si>
  <si>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</si>
  <si>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</si>
  <si>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</si>
  <si>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</si>
  <si>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</si>
  <si>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</si>
  <si>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</si>
  <si>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</si>
  <si>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</si>
  <si>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</si>
  <si>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</si>
  <si>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</si>
  <si>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</si>
  <si>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</si>
  <si>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</si>
  <si>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</si>
  <si>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</si>
  <si>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</si>
  <si>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</si>
  <si>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</si>
  <si>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</si>
  <si>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</si>
  <si>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</si>
  <si>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</si>
  <si>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</si>
  <si>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</si>
  <si>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</si>
  <si>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</si>
  <si>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</si>
  <si>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</si>
  <si>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</si>
  <si>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</si>
  <si>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</si>
  <si>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</si>
  <si>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</si>
  <si>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</si>
  <si>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</si>
  <si>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</si>
  <si>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</si>
  <si>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</si>
  <si>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</si>
  <si>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</si>
  <si>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</si>
  <si>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</si>
  <si>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</si>
  <si>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</si>
  <si>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</si>
  <si>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</si>
  <si>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</si>
  <si>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</si>
  <si>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</si>
  <si>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</si>
  <si>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</si>
  <si>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</si>
  <si>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</si>
  <si>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</si>
  <si>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</si>
  <si>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</si>
  <si>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</si>
  <si>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</si>
  <si>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</si>
  <si>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</si>
  <si>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</si>
  <si>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</si>
  <si>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</si>
  <si>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</si>
  <si>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</si>
  <si>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</si>
  <si>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</si>
  <si>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</si>
  <si>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</si>
  <si>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</si>
  <si>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</si>
  <si>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</si>
  <si>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</si>
  <si>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</si>
  <si>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</si>
  <si>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</si>
  <si>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</si>
  <si>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</si>
  <si>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</si>
  <si>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</si>
  <si>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</si>
  <si>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</si>
  <si>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</si>
  <si>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</si>
  <si>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</si>
  <si>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</si>
  <si>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</si>
  <si>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</si>
  <si>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</si>
  <si>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</si>
  <si>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</si>
  <si>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</si>
  <si>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</si>
  <si>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</si>
  <si>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</si>
  <si>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</si>
  <si>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</si>
  <si>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</si>
  <si>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</si>
  <si>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</si>
  <si>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</si>
  <si>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</si>
  <si>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</si>
  <si>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</si>
  <si>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</si>
  <si>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</si>
  <si>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</si>
  <si>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</si>
  <si>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</si>
  <si>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</si>
  <si>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</si>
  <si>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</si>
  <si>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</si>
  <si>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</si>
  <si>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</si>
  <si>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</si>
  <si>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</si>
  <si>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</si>
  <si>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</si>
  <si>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</si>
  <si>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</si>
  <si>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</si>
  <si>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</si>
  <si>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</si>
  <si>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</si>
  <si>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</si>
  <si>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</si>
  <si>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</si>
  <si>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</si>
  <si>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</si>
  <si>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</si>
  <si>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</si>
  <si>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</si>
  <si>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</si>
  <si>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</si>
  <si>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</si>
  <si>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</si>
  <si>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</si>
  <si>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</si>
  <si>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</si>
  <si>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</si>
  <si>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</si>
  <si>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</si>
  <si>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</si>
  <si>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</si>
  <si>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</si>
  <si>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</si>
  <si>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</si>
  <si>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</si>
  <si>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</si>
  <si>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</si>
  <si>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</si>
  <si>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</si>
  <si>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</si>
  <si>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</si>
  <si>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</si>
  <si>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</si>
  <si>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</si>
  <si>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</si>
  <si>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</si>
  <si>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</si>
  <si>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</si>
  <si>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</si>
  <si>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</si>
  <si>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</si>
  <si>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</si>
  <si>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</si>
  <si>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</si>
  <si>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</si>
  <si>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</si>
  <si>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</si>
  <si>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</si>
  <si>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</si>
  <si>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</si>
  <si>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</si>
  <si>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</si>
  <si>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</si>
  <si>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</si>
  <si>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</si>
  <si>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</si>
  <si>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</si>
  <si>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</si>
  <si>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</si>
  <si>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</si>
  <si>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</si>
  <si>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</si>
  <si>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</si>
  <si>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</si>
  <si>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</si>
  <si>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</si>
  <si>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</si>
  <si>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</si>
  <si>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</si>
  <si>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</si>
  <si>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</si>
  <si>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</si>
  <si>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</si>
  <si>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</si>
  <si>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</si>
  <si>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</si>
  <si>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</si>
  <si>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</si>
  <si>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</si>
  <si>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</si>
  <si>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</si>
  <si>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</si>
  <si>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</si>
  <si>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</si>
  <si>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</si>
  <si>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</si>
  <si>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</si>
  <si>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</si>
  <si>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</si>
  <si>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</si>
  <si>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</si>
  <si>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</si>
  <si>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</si>
  <si>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</si>
  <si>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</si>
  <si>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</si>
  <si>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</si>
  <si>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</si>
  <si>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</si>
  <si>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</si>
  <si>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</si>
  <si>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</si>
  <si>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</si>
  <si>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</si>
  <si>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</si>
  <si>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</si>
  <si>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</si>
  <si>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</si>
  <si>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</si>
  <si>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</si>
  <si>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</si>
  <si>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</si>
  <si>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</si>
  <si>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</si>
  <si>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</si>
  <si>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</si>
  <si>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</si>
  <si>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</si>
  <si>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</si>
  <si>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</si>
  <si>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</si>
  <si>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</si>
  <si>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</si>
  <si>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</si>
  <si>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</si>
  <si>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</si>
  <si>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</si>
  <si>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</si>
  <si>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</si>
  <si>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</si>
  <si>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</si>
  <si>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</si>
  <si>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</si>
  <si>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</si>
  <si>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</si>
  <si>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</si>
  <si>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</si>
  <si>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</si>
  <si>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</si>
  <si>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</si>
  <si>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</si>
  <si>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</si>
  <si>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</si>
  <si>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</si>
  <si>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</si>
  <si>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</si>
  <si>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</si>
  <si>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</si>
  <si>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</si>
  <si>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</si>
  <si>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</si>
  <si>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</si>
  <si>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</si>
  <si>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</si>
  <si>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</si>
  <si>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</si>
  <si>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</si>
  <si>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</si>
  <si>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</si>
  <si>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</si>
  <si>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</si>
  <si>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</si>
  <si>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</si>
  <si>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</si>
  <si>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</si>
  <si>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</si>
  <si>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</si>
  <si>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</si>
  <si>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</si>
  <si>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</si>
  <si>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</si>
  <si>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</si>
  <si>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</si>
  <si>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</si>
  <si>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</si>
  <si>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</si>
  <si>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</si>
  <si>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</si>
  <si>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</si>
  <si>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</si>
  <si>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</si>
  <si>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</si>
  <si>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</si>
  <si>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</si>
  <si>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</si>
  <si>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</si>
  <si>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</si>
  <si>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</si>
  <si>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</si>
  <si>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</si>
  <si>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</si>
  <si>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</si>
  <si>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</si>
  <si>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</si>
  <si>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</si>
  <si>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</si>
  <si>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</si>
  <si>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</si>
  <si>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</si>
  <si>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</si>
  <si>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</si>
  <si>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</si>
  <si>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</si>
  <si>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</si>
  <si>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</si>
  <si>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</si>
  <si>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</si>
  <si>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</si>
  <si>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</si>
  <si>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</si>
  <si>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</si>
  <si>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</si>
  <si>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</si>
  <si>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</si>
  <si>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</si>
  <si>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</si>
  <si>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</si>
  <si>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</si>
  <si>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</si>
  <si>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</si>
  <si>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</si>
  <si>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</si>
  <si>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</si>
  <si>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</si>
  <si>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</si>
  <si>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</si>
  <si>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</si>
  <si>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</si>
  <si>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</si>
  <si>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</si>
  <si>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</si>
  <si>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</si>
  <si>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</si>
  <si>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</si>
  <si>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</si>
  <si>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</si>
  <si>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</si>
  <si>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</si>
  <si>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</si>
  <si>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</si>
  <si>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</si>
  <si>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</si>
  <si>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</si>
  <si>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</si>
  <si>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</si>
  <si>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</si>
  <si>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</si>
  <si>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</si>
  <si>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</si>
  <si>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</si>
  <si>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</si>
  <si>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</si>
  <si>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</si>
  <si>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</si>
  <si>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</si>
  <si>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</si>
  <si>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</si>
  <si>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</si>
  <si>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</si>
  <si>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</si>
  <si>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</si>
  <si>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</si>
  <si>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</si>
  <si>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</si>
  <si>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</si>
  <si>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</si>
  <si>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</si>
  <si>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</si>
  <si>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</si>
  <si>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</si>
  <si>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</si>
  <si>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</si>
  <si>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</si>
  <si>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</si>
  <si>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</si>
  <si>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</si>
  <si>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</si>
  <si>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</si>
  <si>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</si>
  <si>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</si>
  <si>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</si>
  <si>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</si>
  <si>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</si>
  <si>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</si>
  <si>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</si>
  <si>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</si>
  <si>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</si>
  <si>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</si>
  <si>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</si>
  <si>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</si>
  <si>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</si>
  <si>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</si>
  <si>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</si>
  <si>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</si>
  <si>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</si>
  <si>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</si>
  <si>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</si>
  <si>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</si>
  <si>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</si>
  <si>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</si>
  <si>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</si>
  <si>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</si>
  <si>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</si>
  <si>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</si>
  <si>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</si>
  <si>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</si>
  <si>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</si>
  <si>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</si>
  <si>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</si>
  <si>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</si>
  <si>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</si>
  <si>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</si>
  <si>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</si>
  <si>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</si>
  <si>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</si>
  <si>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</si>
  <si>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</si>
  <si>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</si>
  <si>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</si>
  <si>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</si>
  <si>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</si>
  <si>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</si>
  <si>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</si>
  <si>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</si>
  <si>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</si>
  <si>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</si>
  <si>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</si>
  <si>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</si>
  <si>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</si>
  <si>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</si>
  <si>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</si>
  <si>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</si>
  <si>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</si>
  <si>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</si>
  <si>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</si>
  <si>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</si>
  <si>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</si>
  <si>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</si>
  <si>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</si>
  <si>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</si>
  <si>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</si>
  <si>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</si>
  <si>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</si>
  <si>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</si>
  <si>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</si>
  <si>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</si>
  <si>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</si>
  <si>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</si>
  <si>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</si>
  <si>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</si>
  <si>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</si>
  <si>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</si>
  <si>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</si>
  <si>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</si>
  <si>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</si>
  <si>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</si>
  <si>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</si>
  <si>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</si>
  <si>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</si>
  <si>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</si>
  <si>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</si>
  <si>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</si>
  <si>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</si>
  <si>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</si>
  <si>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</si>
  <si>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</si>
  <si>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</si>
  <si>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</si>
  <si>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</si>
  <si>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</si>
  <si>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</si>
  <si>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</si>
  <si>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</si>
  <si>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</si>
  <si>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</si>
  <si>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</si>
  <si>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</si>
  <si>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</si>
  <si>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</si>
  <si>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</si>
  <si>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</si>
  <si>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</si>
  <si>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</si>
  <si>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</si>
  <si>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</si>
  <si>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</si>
  <si>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</si>
  <si>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</si>
  <si>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</si>
  <si>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</si>
  <si>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</si>
  <si>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</si>
  <si>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</si>
  <si>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</si>
  <si>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</si>
  <si>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</si>
  <si>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</si>
  <si>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</si>
  <si>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</si>
  <si>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</si>
  <si>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</si>
  <si>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</si>
  <si>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</si>
  <si>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</si>
  <si>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</si>
  <si>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</si>
  <si>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</si>
  <si>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</si>
  <si>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</si>
  <si>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</si>
  <si>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</si>
  <si>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</si>
  <si>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</si>
  <si>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</si>
  <si>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</si>
  <si>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</si>
  <si>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</si>
  <si>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</si>
  <si>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</si>
  <si>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</si>
  <si>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</si>
  <si>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</si>
  <si>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</si>
  <si>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</si>
  <si>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</si>
  <si>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</si>
  <si>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</si>
  <si>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</si>
  <si>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</si>
  <si>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</si>
  <si>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</si>
  <si>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</si>
  <si>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</si>
  <si>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</si>
  <si>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</si>
  <si>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</si>
  <si>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</si>
  <si>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</si>
  <si>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</si>
  <si>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</si>
  <si>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</si>
  <si>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</si>
  <si>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</si>
  <si>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</si>
  <si>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</si>
  <si>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</si>
  <si>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</si>
  <si>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</si>
  <si>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</si>
  <si>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</si>
  <si>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</si>
  <si>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</si>
  <si>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</si>
  <si>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</si>
  <si>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</si>
  <si>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</si>
  <si>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</si>
  <si>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</si>
  <si>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</si>
  <si>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</si>
  <si>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</si>
  <si>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</si>
  <si>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</si>
  <si>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</si>
  <si>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</si>
  <si>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</si>
  <si>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</si>
  <si>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</si>
  <si>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</si>
  <si>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</si>
  <si>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</si>
  <si>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</si>
  <si>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</si>
  <si>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</si>
  <si>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</si>
  <si>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</si>
  <si>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</si>
  <si>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</si>
  <si>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</si>
  <si>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</si>
  <si>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</si>
  <si>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</si>
  <si>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</si>
  <si>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</si>
  <si>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</si>
  <si>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</si>
  <si>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</si>
  <si>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</si>
  <si>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</si>
  <si>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</si>
  <si>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</si>
  <si>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</si>
  <si>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</si>
  <si>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</si>
  <si>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</si>
  <si>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</si>
  <si>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</si>
  <si>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</si>
  <si>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</si>
  <si>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</si>
  <si>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</si>
  <si>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</si>
  <si>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</si>
  <si>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</si>
  <si>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</si>
  <si>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</si>
  <si>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</si>
  <si>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</si>
  <si>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</si>
  <si>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</si>
  <si>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</si>
  <si>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</si>
  <si>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</si>
  <si>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</si>
  <si>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</si>
  <si>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</si>
  <si>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</si>
  <si>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</si>
  <si>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</si>
  <si>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</si>
  <si>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</si>
  <si>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</si>
  <si>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</si>
  <si>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</si>
  <si>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</si>
  <si>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</si>
  <si>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</si>
  <si>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</si>
  <si>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</si>
  <si>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</si>
  <si>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</si>
  <si>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</si>
  <si>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</si>
  <si>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</si>
  <si>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</si>
  <si>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</si>
  <si>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</si>
  <si>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</si>
  <si>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</si>
  <si>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</si>
  <si>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</si>
  <si>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</si>
  <si>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</si>
  <si>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</si>
  <si>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</si>
  <si>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</si>
  <si>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</si>
  <si>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</si>
  <si>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</si>
  <si>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</si>
  <si>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</si>
  <si>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</si>
  <si>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</si>
  <si>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</si>
  <si>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</si>
  <si>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</si>
  <si>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</si>
  <si>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</si>
  <si>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</si>
  <si>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</si>
  <si>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</si>
  <si>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</si>
  <si>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</si>
  <si>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</si>
  <si>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</si>
  <si>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</si>
  <si>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</si>
  <si>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</si>
  <si>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</si>
  <si>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</si>
  <si>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</si>
  <si>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</si>
  <si>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</si>
  <si>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</si>
  <si>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</si>
  <si>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</si>
  <si>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</si>
  <si>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</si>
  <si>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</si>
  <si>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</si>
  <si>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</si>
  <si>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</si>
  <si>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</si>
  <si>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</si>
  <si>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</si>
  <si>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</si>
  <si>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</si>
  <si>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</si>
  <si>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</si>
  <si>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</si>
  <si>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</si>
  <si>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</si>
  <si>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</si>
  <si>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</si>
  <si>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</si>
  <si>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</si>
  <si>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</si>
  <si>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</si>
  <si>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</si>
  <si>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</si>
  <si>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</si>
  <si>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</si>
  <si>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</si>
  <si>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</si>
  <si>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</si>
  <si>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</si>
  <si>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</si>
  <si>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</si>
  <si>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</si>
  <si>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</si>
  <si>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</si>
  <si>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</si>
  <si>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</si>
  <si>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</si>
  <si>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</si>
  <si>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</si>
  <si>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</si>
  <si>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</si>
  <si>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</si>
  <si>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</si>
  <si>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</si>
  <si>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</si>
  <si>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</si>
  <si>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</si>
  <si>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</si>
  <si>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</si>
  <si>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</si>
  <si>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</si>
  <si>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</si>
  <si>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</si>
  <si>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</si>
  <si>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</si>
  <si>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</si>
  <si>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</si>
  <si>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</si>
  <si>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</si>
  <si>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</si>
  <si>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</si>
  <si>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</si>
  <si>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</si>
  <si>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</si>
  <si>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</si>
  <si>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</si>
  <si>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</si>
  <si>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</si>
  <si>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</si>
  <si>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</si>
  <si>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</si>
  <si>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</si>
  <si>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</si>
  <si>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</si>
  <si>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</si>
  <si>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</si>
  <si>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</si>
  <si>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</si>
  <si>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</si>
  <si>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</si>
  <si>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</si>
  <si>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</si>
  <si>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</si>
  <si>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</si>
  <si>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</si>
  <si>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</si>
  <si>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</si>
  <si>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</si>
  <si>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</si>
  <si>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</si>
  <si>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</si>
  <si>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</si>
  <si>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</si>
  <si>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</si>
  <si>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</si>
  <si>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</si>
  <si>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</si>
  <si>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</si>
  <si>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</si>
  <si>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</si>
  <si>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</si>
  <si>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</si>
  <si>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</si>
  <si>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</si>
  <si>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</si>
  <si>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</si>
  <si>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</si>
  <si>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</si>
  <si>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</si>
  <si>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</si>
  <si>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</si>
  <si>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</si>
  <si>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</si>
  <si>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</si>
  <si>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</si>
  <si>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</si>
  <si>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</si>
  <si>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</si>
  <si>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</si>
  <si>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</si>
  <si>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</si>
  <si>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</si>
  <si>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</si>
  <si>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</si>
  <si>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</si>
  <si>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</si>
  <si>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</si>
  <si>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</si>
  <si>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</si>
  <si>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</si>
  <si>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</si>
  <si>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</si>
  <si>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</si>
  <si>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</si>
  <si>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</si>
  <si>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</si>
  <si>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</si>
  <si>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</si>
  <si>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</si>
  <si>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</si>
  <si>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</si>
  <si>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</si>
  <si>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</si>
  <si>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</si>
  <si>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</si>
  <si>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</si>
  <si>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</si>
  <si>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</si>
  <si>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</si>
  <si>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</si>
  <si>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</si>
  <si>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</si>
  <si>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</si>
  <si>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</si>
  <si>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</si>
  <si>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</si>
  <si>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</si>
  <si>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</si>
  <si>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</si>
  <si>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</si>
  <si>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</si>
  <si>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</si>
  <si>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</si>
  <si>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</si>
  <si>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</si>
  <si>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</si>
  <si>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</si>
  <si>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</si>
  <si>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</si>
  <si>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</si>
  <si>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</si>
  <si>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</si>
  <si>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</si>
  <si>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</si>
  <si>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</si>
  <si>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</si>
  <si>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</si>
  <si>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</si>
  <si>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</si>
  <si>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</si>
  <si>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</si>
  <si>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</si>
  <si>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</si>
  <si>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</si>
  <si>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</si>
  <si>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</si>
  <si>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</si>
  <si>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</si>
  <si>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</si>
  <si>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</si>
  <si>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</si>
  <si>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</si>
  <si>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</si>
  <si>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</si>
  <si>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</si>
  <si>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</si>
  <si>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</si>
  <si>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</si>
  <si>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</si>
  <si>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</si>
  <si>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</si>
  <si>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</si>
  <si>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</si>
  <si>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</si>
  <si>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</si>
  <si>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</si>
  <si>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</si>
  <si>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</si>
  <si>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</si>
  <si>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</si>
  <si>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</si>
  <si>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</si>
  <si>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</si>
  <si>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</si>
  <si>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</si>
  <si>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</si>
  <si>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</si>
  <si>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</si>
  <si>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</si>
  <si>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</si>
  <si>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</si>
  <si>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</si>
  <si>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</si>
  <si>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</si>
  <si>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</si>
  <si>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</si>
  <si>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</si>
  <si>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</si>
  <si>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</si>
  <si>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</si>
  <si>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</si>
  <si>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</si>
  <si>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</si>
  <si>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</si>
  <si>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</si>
  <si>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</si>
  <si>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</si>
  <si>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</si>
  <si>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</si>
  <si>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</si>
  <si>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</si>
  <si>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</si>
  <si>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</si>
  <si>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</si>
  <si>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</si>
  <si>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</si>
  <si>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</si>
  <si>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</si>
  <si>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</si>
  <si>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</si>
  <si>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</si>
  <si>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</si>
  <si>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</si>
  <si>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</si>
  <si>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</si>
  <si>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</si>
  <si>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</si>
  <si>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</si>
  <si>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</si>
  <si>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</si>
  <si>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</si>
  <si>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</si>
  <si>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</si>
  <si>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</si>
  <si>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</si>
  <si>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</si>
  <si>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</si>
  <si>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</si>
  <si>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</si>
  <si>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</si>
  <si>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</si>
  <si>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</si>
  <si>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</si>
  <si>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</si>
  <si>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</si>
  <si>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</si>
  <si>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</si>
  <si>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</si>
  <si>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</si>
  <si>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</si>
  <si>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</si>
  <si>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</si>
  <si>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</si>
  <si>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</si>
  <si>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</si>
  <si>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</si>
  <si>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</si>
  <si>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</si>
  <si>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</si>
  <si>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</si>
  <si>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</si>
  <si>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</si>
  <si>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</si>
  <si>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</si>
  <si>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</si>
  <si>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</si>
  <si>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</si>
  <si>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</si>
  <si>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</si>
  <si>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</si>
  <si>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</si>
  <si>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</si>
  <si>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</si>
  <si>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</si>
  <si>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</si>
  <si>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</si>
  <si>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</si>
  <si>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</si>
  <si>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</si>
  <si>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</si>
  <si>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</si>
  <si>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</si>
  <si>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</si>
  <si>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</si>
  <si>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</si>
  <si>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</si>
  <si>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</si>
  <si>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</si>
  <si>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</si>
  <si>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</si>
  <si>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</si>
  <si>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</si>
  <si>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</si>
  <si>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</si>
  <si>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</si>
  <si>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</si>
  <si>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</si>
  <si>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</si>
  <si>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</si>
  <si>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</si>
  <si>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</si>
  <si>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</si>
  <si>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</si>
  <si>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</si>
  <si>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</si>
  <si>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</si>
  <si>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</si>
  <si>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</si>
  <si>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</si>
  <si>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</si>
  <si>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</si>
  <si>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</si>
  <si>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</si>
  <si>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</si>
  <si>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</si>
  <si>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</si>
  <si>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</si>
  <si>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</si>
  <si>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</si>
  <si>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</si>
  <si>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</si>
  <si>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</si>
  <si>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</si>
  <si>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</si>
  <si>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</si>
  <si>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</si>
  <si>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</si>
  <si>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</si>
  <si>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</si>
  <si>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</si>
  <si>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</si>
  <si>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</si>
  <si>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</si>
  <si>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</si>
  <si>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</si>
  <si>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</si>
  <si>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</si>
  <si>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</si>
  <si>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</si>
  <si>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</si>
  <si>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</si>
  <si>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</si>
  <si>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</si>
  <si>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</si>
  <si>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</si>
  <si>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</si>
  <si>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</si>
  <si>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</si>
  <si>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</si>
  <si>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</si>
  <si>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</si>
  <si>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</si>
  <si>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</si>
  <si>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</si>
  <si>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</si>
  <si>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</si>
  <si>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</si>
  <si>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</si>
  <si>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</si>
  <si>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</si>
  <si>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</si>
  <si>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</si>
  <si>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</si>
  <si>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</si>
  <si>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</si>
  <si>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</si>
  <si>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</si>
  <si>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</si>
  <si>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</si>
  <si>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</si>
  <si>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</si>
  <si>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</si>
  <si>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</si>
  <si>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</si>
  <si>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</si>
  <si>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</si>
  <si>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</si>
  <si>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</si>
  <si>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</si>
  <si>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</si>
  <si>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</si>
  <si>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</si>
  <si>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</si>
  <si>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</si>
  <si>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</si>
  <si>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</si>
  <si>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</si>
  <si>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</si>
  <si>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</si>
  <si>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</si>
  <si>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</si>
  <si>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</si>
  <si>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</si>
  <si>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</si>
  <si>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</si>
  <si>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</si>
  <si>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</si>
  <si>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</si>
  <si>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</si>
  <si>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</si>
  <si>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</si>
  <si>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</si>
  <si>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</si>
  <si>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</si>
  <si>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</si>
  <si>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</si>
  <si>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</si>
  <si>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</si>
  <si>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</si>
  <si>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</si>
  <si>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</si>
  <si>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</si>
  <si>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</si>
  <si>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</si>
  <si>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</si>
  <si>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</si>
  <si>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</si>
  <si>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</si>
  <si>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</si>
  <si>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</si>
  <si>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</si>
  <si>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</si>
  <si>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</si>
  <si>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</si>
  <si>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</si>
  <si>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</si>
  <si>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</si>
  <si>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</si>
  <si>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</si>
  <si>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</si>
  <si>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</si>
  <si>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</si>
  <si>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</si>
  <si>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</si>
  <si>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</si>
  <si>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</si>
  <si>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</si>
  <si>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</si>
  <si>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</si>
  <si>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</si>
  <si>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</si>
  <si>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</si>
  <si>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</si>
  <si>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</si>
  <si>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</si>
  <si>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</si>
  <si>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</si>
  <si>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</si>
  <si>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</si>
  <si>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</si>
  <si>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</si>
  <si>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</si>
  <si>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</si>
  <si>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</si>
  <si>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</si>
  <si>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</si>
  <si>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</si>
  <si>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</si>
  <si>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</si>
  <si>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</si>
  <si>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</si>
  <si>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</si>
  <si>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</si>
  <si>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</si>
  <si>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</si>
  <si>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</si>
  <si>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</si>
  <si>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</si>
  <si>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</si>
  <si>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</si>
  <si>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</si>
  <si>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</si>
  <si>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</si>
  <si>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</si>
  <si>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</si>
  <si>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</si>
  <si>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</si>
  <si>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</si>
  <si>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</si>
  <si>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</si>
  <si>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</si>
  <si>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</si>
  <si>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</si>
  <si>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</si>
  <si>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</si>
  <si>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</si>
  <si>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</si>
  <si>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</si>
  <si>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</si>
  <si>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</si>
  <si>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</si>
  <si>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</si>
  <si>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</si>
  <si>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</si>
  <si>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</si>
  <si>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</si>
  <si>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</si>
  <si>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</si>
  <si>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</si>
  <si>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</si>
  <si>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</si>
  <si>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</si>
  <si>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</si>
  <si>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</si>
  <si>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</si>
  <si>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</si>
  <si>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</si>
  <si>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</si>
  <si>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</si>
  <si>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</si>
  <si>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</si>
  <si>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</si>
  <si>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</si>
  <si>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</si>
  <si>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</si>
  <si>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</si>
  <si>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</si>
  <si>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</si>
  <si>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</si>
  <si>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</si>
  <si>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</si>
  <si>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</si>
  <si>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</si>
  <si>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</si>
  <si>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</si>
  <si>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</si>
  <si>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</si>
  <si>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</si>
  <si>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</si>
  <si>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</si>
  <si>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</si>
  <si>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</si>
  <si>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</si>
  <si>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</si>
  <si>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</si>
  <si>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</si>
  <si>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</si>
  <si>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</si>
  <si>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</si>
  <si>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</si>
  <si>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</si>
  <si>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</si>
  <si>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</si>
  <si>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</si>
  <si>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</si>
  <si>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</si>
  <si>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</si>
  <si>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</si>
  <si>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</si>
  <si>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</si>
  <si>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</si>
  <si>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</si>
  <si>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</si>
  <si>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</si>
  <si>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</si>
  <si>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</si>
  <si>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</si>
  <si>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</si>
  <si>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</si>
  <si>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</si>
  <si>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</si>
  <si>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</si>
  <si>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</si>
  <si>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</si>
  <si>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</si>
  <si>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</si>
  <si>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</si>
  <si>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</si>
  <si>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</si>
  <si>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</si>
  <si>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</si>
  <si>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</si>
  <si>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</si>
  <si>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</si>
  <si>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</si>
  <si>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</si>
  <si>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</si>
  <si>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</si>
  <si>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</si>
  <si>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</si>
  <si>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</si>
  <si>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</si>
  <si>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</si>
  <si>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</si>
  <si>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</si>
  <si>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</si>
  <si>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</si>
  <si>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</si>
  <si>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</si>
  <si>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</si>
  <si>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</si>
  <si>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</si>
  <si>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</si>
  <si>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</si>
  <si>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</si>
  <si>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</si>
  <si>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</si>
  <si>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</si>
  <si>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</si>
  <si>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</si>
  <si>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</si>
  <si>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</si>
  <si>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</si>
  <si>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</si>
  <si>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</si>
  <si>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</si>
  <si>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</si>
  <si>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</si>
  <si>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</si>
  <si>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</si>
  <si>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</si>
  <si>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</si>
  <si>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</si>
  <si>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</si>
  <si>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</si>
  <si>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</si>
  <si>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</si>
  <si>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</si>
  <si>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</si>
  <si>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</si>
  <si>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</si>
  <si>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</si>
  <si>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</si>
  <si>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</si>
  <si>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</si>
  <si>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</si>
  <si>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</si>
  <si>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</si>
  <si>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</si>
  <si>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</si>
  <si>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</si>
  <si>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</si>
  <si>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</si>
  <si>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</si>
  <si>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</si>
  <si>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</si>
  <si>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</si>
  <si>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</si>
  <si>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</si>
  <si>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</si>
  <si>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</si>
  <si>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</si>
  <si>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</si>
  <si>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</si>
  <si>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</si>
  <si>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</si>
  <si>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</si>
  <si>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</si>
  <si>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</si>
  <si>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</si>
  <si>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</si>
  <si>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</si>
  <si>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</si>
  <si>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</si>
  <si>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</si>
  <si>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</si>
  <si>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</si>
  <si>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</si>
  <si>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</si>
  <si>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</si>
  <si>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</si>
  <si>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</si>
  <si>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</si>
  <si>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</si>
  <si>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</si>
  <si>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</si>
  <si>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</si>
  <si>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</si>
  <si>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</si>
  <si>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</si>
  <si>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</si>
  <si>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</si>
  <si>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</si>
  <si>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</si>
  <si>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</si>
  <si>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</si>
  <si>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</si>
  <si>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</si>
  <si>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</si>
  <si>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</si>
  <si>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</si>
  <si>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</si>
  <si>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</si>
  <si>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</si>
  <si>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</si>
  <si>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</si>
  <si>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</si>
  <si>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</si>
  <si>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</si>
  <si>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</si>
  <si>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</si>
  <si>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</si>
  <si>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</si>
  <si>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</si>
  <si>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</si>
  <si>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</si>
  <si>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</si>
  <si>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</si>
  <si>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</si>
  <si>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</si>
  <si>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</si>
  <si>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</si>
  <si>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</si>
  <si>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</si>
  <si>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</si>
  <si>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</si>
  <si>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</si>
  <si>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</si>
  <si>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</si>
  <si>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</si>
  <si>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</si>
  <si>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</si>
  <si>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</si>
  <si>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</si>
  <si>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</si>
  <si>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</si>
  <si>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</si>
  <si>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</si>
  <si>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</si>
  <si>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</si>
  <si>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</si>
  <si>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</si>
  <si>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</si>
  <si>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</si>
  <si>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</si>
  <si>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</si>
  <si>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</si>
  <si>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</si>
  <si>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</si>
  <si>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</si>
  <si>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</si>
  <si>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</si>
  <si>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</si>
  <si>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</si>
  <si>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</si>
  <si>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</si>
  <si>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</si>
  <si>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</si>
  <si>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</si>
  <si>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</si>
  <si>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</si>
  <si>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</si>
  <si>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</si>
  <si>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</si>
  <si>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</si>
  <si>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</si>
  <si>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</si>
  <si>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</si>
  <si>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</si>
  <si>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</si>
  <si>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</si>
  <si>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</si>
  <si>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</si>
  <si>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</si>
  <si>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</si>
  <si>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</si>
  <si>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</si>
  <si>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</si>
  <si>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</si>
  <si>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</si>
  <si>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</si>
  <si>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</si>
  <si>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</si>
  <si>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</si>
  <si>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</si>
  <si>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</si>
  <si>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</si>
  <si>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</si>
  <si>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</si>
  <si>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</si>
  <si>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</si>
  <si>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</si>
  <si>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</si>
  <si>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</si>
  <si>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</si>
  <si>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</si>
  <si>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</si>
  <si>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</si>
  <si>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</si>
  <si>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</si>
  <si>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</si>
  <si>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</si>
  <si>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</si>
  <si>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</si>
  <si>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</si>
  <si>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</si>
  <si>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</si>
  <si>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</si>
  <si>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</si>
  <si>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</si>
  <si>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</si>
  <si>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</si>
  <si>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</si>
  <si>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</si>
  <si>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</si>
  <si>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</si>
  <si>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</si>
  <si>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</si>
  <si>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</si>
  <si>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</si>
  <si>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</si>
  <si>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</si>
  <si>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</si>
  <si>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</si>
  <si>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</si>
  <si>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</si>
  <si>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</si>
  <si>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</si>
  <si>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</si>
  <si>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</si>
  <si>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</si>
  <si>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</si>
  <si>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</si>
  <si>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</si>
  <si>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</si>
  <si>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</si>
  <si>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</si>
  <si>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</si>
  <si>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</si>
  <si>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</si>
  <si>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</si>
  <si>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</si>
  <si>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</si>
  <si>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</si>
  <si>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</si>
  <si>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</si>
  <si>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</si>
  <si>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</si>
  <si>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</si>
  <si>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</si>
  <si>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</si>
  <si>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</si>
  <si>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</si>
  <si>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</si>
  <si>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</si>
  <si>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</si>
  <si>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</si>
  <si>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</si>
  <si>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</si>
  <si>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</si>
  <si>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</si>
  <si>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</si>
  <si>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</si>
  <si>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</si>
  <si>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</si>
  <si>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</si>
  <si>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</si>
  <si>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</si>
  <si>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</si>
  <si>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</si>
  <si>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</si>
  <si>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</si>
  <si>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</si>
  <si>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</si>
  <si>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</si>
  <si>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</si>
  <si>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</si>
  <si>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</si>
  <si>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</si>
  <si>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</si>
  <si>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</si>
  <si>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</si>
  <si>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</si>
  <si>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</si>
  <si>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</si>
  <si>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</si>
  <si>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</si>
  <si>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</si>
  <si>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</si>
  <si>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</si>
  <si>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</si>
  <si>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</si>
  <si>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</si>
  <si>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</si>
  <si>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</si>
  <si>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</si>
  <si>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</si>
  <si>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</si>
  <si>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</si>
  <si>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</si>
  <si>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</si>
  <si>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</si>
  <si>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</si>
  <si>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</si>
  <si>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</si>
  <si>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</si>
  <si>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</si>
  <si>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</si>
  <si>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</si>
  <si>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</si>
  <si>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</si>
  <si>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</si>
  <si>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</si>
  <si>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</si>
  <si>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</si>
  <si>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</si>
  <si>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</si>
  <si>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</si>
  <si>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</si>
  <si>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</si>
  <si>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</si>
  <si>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</si>
  <si>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</si>
  <si>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</si>
  <si>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</si>
  <si>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</si>
  <si>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</si>
  <si>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</si>
  <si>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</si>
  <si>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</si>
  <si>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</si>
  <si>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</si>
  <si>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</si>
  <si>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</si>
  <si>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</si>
  <si>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</si>
  <si>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</si>
  <si>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</si>
  <si>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</si>
  <si>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</si>
  <si>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</si>
  <si>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</si>
  <si>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</si>
  <si>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</si>
  <si>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</si>
  <si>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</si>
  <si>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</si>
  <si>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</si>
  <si>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</si>
  <si>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</si>
  <si>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</si>
  <si>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</si>
  <si>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</si>
  <si>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</si>
  <si>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</si>
  <si>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</si>
  <si>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</si>
  <si>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</si>
  <si>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</si>
  <si>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</si>
  <si>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</si>
  <si>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</si>
  <si>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</si>
  <si>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</si>
  <si>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</si>
  <si>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</si>
  <si>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</si>
  <si>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</si>
  <si>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</si>
  <si>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</si>
  <si>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</si>
  <si>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</si>
  <si>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</si>
  <si>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</si>
  <si>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</si>
  <si>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</si>
  <si>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</si>
  <si>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</si>
  <si>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</si>
  <si>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</si>
  <si>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</si>
  <si>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</si>
  <si>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</si>
  <si>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</si>
  <si>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</si>
  <si>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</si>
  <si>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</si>
  <si>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</si>
  <si>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</si>
  <si>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</si>
  <si>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</si>
  <si>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</si>
  <si>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</si>
  <si>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</si>
  <si>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</si>
  <si>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</si>
  <si>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</si>
  <si>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</si>
  <si>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</si>
  <si>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</si>
  <si>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</si>
  <si>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</si>
  <si>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</si>
  <si>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</si>
  <si>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</si>
  <si>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</si>
  <si>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</si>
  <si>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</si>
  <si>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</si>
  <si>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</si>
  <si>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</si>
  <si>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</si>
  <si>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</si>
  <si>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</si>
  <si>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</si>
  <si>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</si>
  <si>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</si>
  <si>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</si>
  <si>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</si>
  <si>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</si>
  <si>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</si>
  <si>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</si>
  <si>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</si>
  <si>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</si>
  <si>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</si>
  <si>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</si>
  <si>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</si>
  <si>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</si>
  <si>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</si>
  <si>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</si>
  <si>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</si>
  <si>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</si>
  <si>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</si>
  <si>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</si>
  <si>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</si>
  <si>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</si>
  <si>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</si>
  <si>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</si>
  <si>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</si>
  <si>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</si>
  <si>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</si>
  <si>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</si>
  <si>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</si>
  <si>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</si>
  <si>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</si>
  <si>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</si>
  <si>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</si>
  <si>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</si>
  <si>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</si>
  <si>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</si>
  <si>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</si>
  <si>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</si>
  <si>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</si>
  <si>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</si>
  <si>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</si>
  <si>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</si>
  <si>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</si>
  <si>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</si>
  <si>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</si>
  <si>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</si>
  <si>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</si>
  <si>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</si>
  <si>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</si>
  <si>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</si>
  <si>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</si>
  <si>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</si>
  <si>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</si>
  <si>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</si>
  <si>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</si>
  <si>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</si>
  <si>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</si>
  <si>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</si>
  <si>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</si>
  <si>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</si>
  <si>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</si>
  <si>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</si>
  <si>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</si>
  <si>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</si>
  <si>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</si>
  <si>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</si>
  <si>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</si>
  <si>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</si>
  <si>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</si>
  <si>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</si>
  <si>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</si>
  <si>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</si>
  <si>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</si>
  <si>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</si>
  <si>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</si>
  <si>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</si>
  <si>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</si>
  <si>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</si>
  <si>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</si>
  <si>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</si>
  <si>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</si>
  <si>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</si>
  <si>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</si>
  <si>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</si>
  <si>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</si>
  <si>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</si>
  <si>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</si>
  <si>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</si>
  <si>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</si>
  <si>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</si>
  <si>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</si>
  <si>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</si>
  <si>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</si>
  <si>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</si>
  <si>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</si>
  <si>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</si>
  <si>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</si>
  <si>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</si>
  <si>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</si>
  <si>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</si>
  <si>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</si>
  <si>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</si>
  <si>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</si>
  <si>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</si>
  <si>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</si>
  <si>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</si>
  <si>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</si>
  <si>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</si>
  <si>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</si>
  <si>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</si>
  <si>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</si>
  <si>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</si>
  <si>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</si>
  <si>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</si>
  <si>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</si>
  <si>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</si>
  <si>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</si>
  <si>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</si>
  <si>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</si>
  <si>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</si>
  <si>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</si>
  <si>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</si>
  <si>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</si>
  <si>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</si>
  <si>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</si>
  <si>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</si>
  <si>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</si>
  <si>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</si>
  <si>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</si>
  <si>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</si>
  <si>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</si>
  <si>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</si>
  <si>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</si>
  <si>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</si>
  <si>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</si>
  <si>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</si>
  <si>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</si>
  <si>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</si>
  <si>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</si>
  <si>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</si>
  <si>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</si>
  <si>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</si>
  <si>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</si>
  <si>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</si>
  <si>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</si>
  <si>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</si>
  <si>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</si>
  <si>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</si>
  <si>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</si>
  <si>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</si>
  <si>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</si>
  <si>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</si>
  <si>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</si>
  <si>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</si>
  <si>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</si>
  <si>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</si>
  <si>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</si>
  <si>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</si>
  <si>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</si>
  <si>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</si>
  <si>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</si>
  <si>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</si>
  <si>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</si>
  <si>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</si>
  <si>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</si>
  <si>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</si>
  <si>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</si>
  <si>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</si>
  <si>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</si>
  <si>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</si>
  <si>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</si>
  <si>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</si>
  <si>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</si>
  <si>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</si>
  <si>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</si>
  <si>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</si>
  <si>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</si>
  <si>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</si>
  <si>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</si>
  <si>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</si>
  <si>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</si>
  <si>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</si>
  <si>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</si>
  <si>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</si>
  <si>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</si>
  <si>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</si>
  <si>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</si>
  <si>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</si>
  <si>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</si>
  <si>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</si>
  <si>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</si>
  <si>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</si>
  <si>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</si>
  <si>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</si>
  <si>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</si>
  <si>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</si>
  <si>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</si>
  <si>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</si>
  <si>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</si>
  <si>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</si>
  <si>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</si>
  <si>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</si>
  <si>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</si>
  <si>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</si>
  <si>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</si>
  <si>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</si>
  <si>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</si>
  <si>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</si>
  <si>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</si>
  <si>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</si>
  <si>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</si>
  <si>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</si>
  <si>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</si>
  <si>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</si>
  <si>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</si>
  <si>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</si>
  <si>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</si>
  <si>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</si>
  <si>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</si>
  <si>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</si>
  <si>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</si>
  <si>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</si>
  <si>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</si>
  <si>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</si>
  <si>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</si>
  <si>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</si>
  <si>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</si>
  <si>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</si>
  <si>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</si>
  <si>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</si>
  <si>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</si>
  <si>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</si>
  <si>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</si>
  <si>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</si>
  <si>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</si>
  <si>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</si>
  <si>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</si>
  <si>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</si>
  <si>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</si>
  <si>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</si>
  <si>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</si>
  <si>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</si>
  <si>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</si>
  <si>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</si>
  <si>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</si>
  <si>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</si>
  <si>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</si>
  <si>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</si>
  <si>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</si>
  <si>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</si>
  <si>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</si>
  <si>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</si>
  <si>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</si>
  <si>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</si>
  <si>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</si>
  <si>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</si>
  <si>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</si>
  <si>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</si>
  <si>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</si>
  <si>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</si>
  <si>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</si>
  <si>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</si>
  <si>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</si>
  <si>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</si>
  <si>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</si>
  <si>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</si>
  <si>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</si>
  <si>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</si>
  <si>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</si>
  <si>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</si>
  <si>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</si>
  <si>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</si>
  <si>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</si>
  <si>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</si>
  <si>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</si>
  <si>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</si>
  <si>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</si>
  <si>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</si>
  <si>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</si>
  <si>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</si>
  <si>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</si>
  <si>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</si>
  <si>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</si>
  <si>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</si>
  <si>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</si>
  <si>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</si>
  <si>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</si>
  <si>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</si>
  <si>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</si>
  <si>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</si>
  <si>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</si>
  <si>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</si>
  <si>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</si>
  <si>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</si>
  <si>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</si>
  <si>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</si>
  <si>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</si>
  <si>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</si>
  <si>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</si>
  <si>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</si>
  <si>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</si>
  <si>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</si>
  <si>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</si>
  <si>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</si>
  <si>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</si>
  <si>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</si>
  <si>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</si>
  <si>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</si>
  <si>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</si>
  <si>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</si>
  <si>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</si>
  <si>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</si>
  <si>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</si>
  <si>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</si>
  <si>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</si>
  <si>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</si>
  <si>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</si>
  <si>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</si>
  <si>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</si>
  <si>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</si>
  <si>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</si>
  <si>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</si>
  <si>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</si>
  <si>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</si>
  <si>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</si>
  <si>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</si>
  <si>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</si>
  <si>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</si>
  <si>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</si>
  <si>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</si>
  <si>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</si>
  <si>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</si>
  <si>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</si>
  <si>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</si>
  <si>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</si>
  <si>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</si>
  <si>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</si>
  <si>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</si>
  <si>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</si>
  <si>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</si>
  <si>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</si>
  <si>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</si>
  <si>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</si>
  <si>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</si>
  <si>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</si>
  <si>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</si>
  <si>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</si>
  <si>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</si>
  <si>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</si>
  <si>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</si>
  <si>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</si>
  <si>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</si>
  <si>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</si>
  <si>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</si>
  <si>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</si>
  <si>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</si>
  <si>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</si>
  <si>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</si>
  <si>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</si>
  <si>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</si>
  <si>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</si>
  <si>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</si>
  <si>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</si>
  <si>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</si>
  <si>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</si>
  <si>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</si>
  <si>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</si>
  <si>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</si>
  <si>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</si>
  <si>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</si>
  <si>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</si>
  <si>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</si>
  <si>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</si>
  <si>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</si>
  <si>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</si>
  <si>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</si>
  <si>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</si>
  <si>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</si>
  <si>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</si>
  <si>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</si>
  <si>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</si>
  <si>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</si>
  <si>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</si>
  <si>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</si>
  <si>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</si>
  <si>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</si>
  <si>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</si>
  <si>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</si>
  <si>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</si>
  <si>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</si>
  <si>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</si>
  <si>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</si>
  <si>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</si>
  <si>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</si>
  <si>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</si>
  <si>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</si>
  <si>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</si>
  <si>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</si>
  <si>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</si>
  <si>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</si>
  <si>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</si>
  <si>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</si>
  <si>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</si>
  <si>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</si>
  <si>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</si>
  <si>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</si>
  <si>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</si>
  <si>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</si>
  <si>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</si>
  <si>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</si>
  <si>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</si>
  <si>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</si>
  <si>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</si>
  <si>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</si>
  <si>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</si>
  <si>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</si>
  <si>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</si>
  <si>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</si>
  <si>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</si>
  <si>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</si>
  <si>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</si>
  <si>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</si>
  <si>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</si>
  <si>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</si>
  <si>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</si>
  <si>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</si>
  <si>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</si>
  <si>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</si>
  <si>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</si>
  <si>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</si>
  <si>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</si>
  <si>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</si>
  <si>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</si>
  <si>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</si>
  <si>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</si>
  <si>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</si>
  <si>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</si>
  <si>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</si>
  <si>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</si>
  <si>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</si>
  <si>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</si>
  <si>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</si>
  <si>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</si>
  <si>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</si>
  <si>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</si>
  <si>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</si>
  <si>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</si>
  <si>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</si>
  <si>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</si>
  <si>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</si>
  <si>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</si>
  <si>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</si>
  <si>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</si>
  <si>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</si>
  <si>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</si>
  <si>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</si>
  <si>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</si>
  <si>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</si>
  <si>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</si>
  <si>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</si>
  <si>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</si>
  <si>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</si>
  <si>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</si>
  <si>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</si>
  <si>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</si>
  <si>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</si>
  <si>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</si>
  <si>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</si>
  <si>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</si>
  <si>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</si>
  <si>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</si>
  <si>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</si>
  <si>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</si>
  <si>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</si>
  <si>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</si>
  <si>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</si>
  <si>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</si>
  <si>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</si>
  <si>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</si>
  <si>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</si>
  <si>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</si>
  <si>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</si>
  <si>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</si>
  <si>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</si>
  <si>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</si>
  <si>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</si>
  <si>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</si>
  <si>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</si>
  <si>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</si>
  <si>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</si>
  <si>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</si>
  <si>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</si>
  <si>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</si>
  <si>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</si>
  <si>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</si>
  <si>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</si>
  <si>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</si>
  <si>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</si>
  <si>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</si>
  <si>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</si>
  <si>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</si>
  <si>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</si>
  <si>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</si>
  <si>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</si>
  <si>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</si>
  <si>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</si>
  <si>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</si>
  <si>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</si>
  <si>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</si>
  <si>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</si>
  <si>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</si>
  <si>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</si>
  <si>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</si>
  <si>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</si>
  <si>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</si>
  <si>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</si>
  <si>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</si>
  <si>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</si>
  <si>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</si>
  <si>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</si>
  <si>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</si>
  <si>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</si>
  <si>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</si>
  <si>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</si>
  <si>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</si>
  <si>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</si>
  <si>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</si>
  <si>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</si>
  <si>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</si>
  <si>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</si>
  <si>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</si>
  <si>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</si>
  <si>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</si>
  <si>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</si>
  <si>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</si>
  <si>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</si>
  <si>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</si>
  <si>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</si>
  <si>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</si>
  <si>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</si>
  <si>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</si>
  <si>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</si>
  <si>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</si>
  <si>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</si>
  <si>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</si>
  <si>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</si>
  <si>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</si>
  <si>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</si>
  <si>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</si>
  <si>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</si>
  <si>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</si>
  <si>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</si>
  <si>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</si>
  <si>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</si>
  <si>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</si>
  <si>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</si>
  <si>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</si>
  <si>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</si>
  <si>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</si>
  <si>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</si>
  <si>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</si>
  <si>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</si>
  <si>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</si>
  <si>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</si>
  <si>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</si>
  <si>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</si>
  <si>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</si>
  <si>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</si>
  <si>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</si>
  <si>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</si>
  <si>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</si>
  <si>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</si>
  <si>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</si>
  <si>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</si>
  <si>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</si>
  <si>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</si>
  <si>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</si>
  <si>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</si>
  <si>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</si>
  <si>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</si>
  <si>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</si>
  <si>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</si>
  <si>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</si>
  <si>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</si>
  <si>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</si>
  <si>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</si>
  <si>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</si>
  <si>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</si>
  <si>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</si>
  <si>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</si>
  <si>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</si>
  <si>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</si>
  <si>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</si>
  <si>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</si>
  <si>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</si>
  <si>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</si>
  <si>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</si>
  <si>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</si>
  <si>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</si>
  <si>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</si>
  <si>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</si>
  <si>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</si>
  <si>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</si>
  <si>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</si>
  <si>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</si>
  <si>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</si>
  <si>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</si>
  <si>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</si>
  <si>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</si>
  <si>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</si>
  <si>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</si>
  <si>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</si>
  <si>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</si>
  <si>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</si>
  <si>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</si>
  <si>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</si>
  <si>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</si>
  <si>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</si>
  <si>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</si>
  <si>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</si>
  <si>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</si>
  <si>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</si>
  <si>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</si>
  <si>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</si>
  <si>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</si>
  <si>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</si>
  <si>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</si>
  <si>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</si>
  <si>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</si>
  <si>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</si>
  <si>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</si>
  <si>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</si>
  <si>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</si>
  <si>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</si>
  <si>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</si>
  <si>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</si>
  <si>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</si>
  <si>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</si>
  <si>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</si>
  <si>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</si>
  <si>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</si>
  <si>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</si>
  <si>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</si>
  <si>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</si>
  <si>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</si>
  <si>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</si>
  <si>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</si>
  <si>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</si>
  <si>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</si>
  <si>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</si>
  <si>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</si>
  <si>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</si>
  <si>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</si>
  <si>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</si>
  <si>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</si>
  <si>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</si>
  <si>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</si>
  <si>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</si>
  <si>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</si>
  <si>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</si>
  <si>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</si>
  <si>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</si>
  <si>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</si>
  <si>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</si>
  <si>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</si>
  <si>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</si>
  <si>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</si>
  <si>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</si>
  <si>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</si>
  <si>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</si>
  <si>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</si>
  <si>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</si>
  <si>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</si>
  <si>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</si>
  <si>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</si>
  <si>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</si>
  <si>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</si>
  <si>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</si>
  <si>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</si>
  <si>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</si>
  <si>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</si>
  <si>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</si>
  <si>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</si>
  <si>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</si>
  <si>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</si>
  <si>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</si>
  <si>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</si>
  <si>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</si>
  <si>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</si>
  <si>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</si>
  <si>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</si>
  <si>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</si>
  <si>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</si>
  <si>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</si>
  <si>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</si>
  <si>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</si>
  <si>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</si>
  <si>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</si>
  <si>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</si>
  <si>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</si>
  <si>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</si>
  <si>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</si>
  <si>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</si>
  <si>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</si>
  <si>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</si>
  <si>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</si>
  <si>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</si>
  <si>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</si>
  <si>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</si>
  <si>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</si>
  <si>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</si>
  <si>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</si>
  <si>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</si>
  <si>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</si>
  <si>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</si>
  <si>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</si>
  <si>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</si>
  <si>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</si>
  <si>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</si>
  <si>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</si>
  <si>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</si>
  <si>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</si>
  <si>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</si>
  <si>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</si>
  <si>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</si>
  <si>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</si>
  <si>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</si>
  <si>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</si>
  <si>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</si>
  <si>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</si>
  <si>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</si>
  <si>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</si>
  <si>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</si>
  <si>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</si>
  <si>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</si>
  <si>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</si>
  <si>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</si>
  <si>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</si>
  <si>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</si>
  <si>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</si>
  <si>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</si>
  <si>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</si>
  <si>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</si>
  <si>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</si>
  <si>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</si>
  <si>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</si>
  <si>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</si>
  <si>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</si>
  <si>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</si>
  <si>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</si>
  <si>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</si>
  <si>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</si>
  <si>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</si>
  <si>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</si>
  <si>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</si>
  <si>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</si>
  <si>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</si>
  <si>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</si>
  <si>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</si>
  <si>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</si>
  <si>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</si>
  <si>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</si>
  <si>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</si>
  <si>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</si>
  <si>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</si>
  <si>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</si>
  <si>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</si>
  <si>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</si>
  <si>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</si>
  <si>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</si>
  <si>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</si>
  <si>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</si>
  <si>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</si>
  <si>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</si>
  <si>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</si>
  <si>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</si>
  <si>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</si>
  <si>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</si>
  <si>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</si>
  <si>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</si>
  <si>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</si>
  <si>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</si>
  <si>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</si>
  <si>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</si>
  <si>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</si>
  <si>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</si>
  <si>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</si>
  <si>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</si>
  <si>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</si>
  <si>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</si>
  <si>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</si>
  <si>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</si>
  <si>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</si>
  <si>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</si>
  <si>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</si>
  <si>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</si>
  <si>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</si>
  <si>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</si>
  <si>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</si>
  <si>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</si>
  <si>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</si>
  <si>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</si>
  <si>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</si>
  <si>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</si>
  <si>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</si>
  <si>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</si>
  <si>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</si>
  <si>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</si>
  <si>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</si>
  <si>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</si>
  <si>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</si>
  <si>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</si>
  <si>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</si>
  <si>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</si>
  <si>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</si>
  <si>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</si>
  <si>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</si>
  <si>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</si>
  <si>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</si>
  <si>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</si>
  <si>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</si>
  <si>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</si>
  <si>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</si>
  <si>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</si>
  <si>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</si>
  <si>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</si>
  <si>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</si>
  <si>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</si>
  <si>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</si>
  <si>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</si>
  <si>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</si>
  <si>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</si>
  <si>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</si>
  <si>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</si>
  <si>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</si>
  <si>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</si>
  <si>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</si>
  <si>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</si>
  <si>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</si>
  <si>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</si>
  <si>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</si>
  <si>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</si>
  <si>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</si>
  <si>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</si>
  <si>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</si>
  <si>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</si>
  <si>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</si>
  <si>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</si>
  <si>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</si>
  <si>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</si>
  <si>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</si>
  <si>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</si>
  <si>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</si>
  <si>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</si>
  <si>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</si>
  <si>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</si>
  <si>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</si>
  <si>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</si>
  <si>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</si>
  <si>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</si>
  <si>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</si>
  <si>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</si>
  <si>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</si>
  <si>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</si>
  <si>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</si>
  <si>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</si>
  <si>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</si>
  <si>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</si>
  <si>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</si>
  <si>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</si>
  <si>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</si>
  <si>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</si>
  <si>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</si>
  <si>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</si>
  <si>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</si>
  <si>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</si>
  <si>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</si>
  <si>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</si>
  <si>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</si>
  <si>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</si>
  <si>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</si>
  <si>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</si>
  <si>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</si>
  <si>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</si>
  <si>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</si>
  <si>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</si>
  <si>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</si>
  <si>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</si>
  <si>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</si>
  <si>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</si>
  <si>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</si>
  <si>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</si>
  <si>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</si>
  <si>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</si>
  <si>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</si>
  <si>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</si>
  <si>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</si>
  <si>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</si>
  <si>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</si>
  <si>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</si>
  <si>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</si>
  <si>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</si>
  <si>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</si>
  <si>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</si>
  <si>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</si>
  <si>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</si>
  <si>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</si>
  <si>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</si>
  <si>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</si>
  <si>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</si>
  <si>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</si>
  <si>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</si>
  <si>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</si>
  <si>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</si>
  <si>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</si>
  <si>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</si>
  <si>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</si>
  <si>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</si>
  <si>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</si>
  <si>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</si>
  <si>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</si>
  <si>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</si>
  <si>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</si>
  <si>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</si>
  <si>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</si>
  <si>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</si>
  <si>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</si>
  <si>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</si>
  <si>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</si>
  <si>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</si>
  <si>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</si>
  <si>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</si>
  <si>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</si>
  <si>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</si>
  <si>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</si>
  <si>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</si>
  <si>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</si>
  <si>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</si>
  <si>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</si>
  <si>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</si>
  <si>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</si>
  <si>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</si>
  <si>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</si>
  <si>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</si>
  <si>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</si>
  <si>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</si>
  <si>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</si>
  <si>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</si>
  <si>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</si>
  <si>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</si>
  <si>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</si>
  <si>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</si>
  <si>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</si>
  <si>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</si>
  <si>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</si>
  <si>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</si>
  <si>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</si>
  <si>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</si>
  <si>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</si>
  <si>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</si>
  <si>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</si>
  <si>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</si>
  <si>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</si>
  <si>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</si>
  <si>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</si>
  <si>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</si>
  <si>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</si>
  <si>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</si>
  <si>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</si>
  <si>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</si>
  <si>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</si>
  <si>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</si>
  <si>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</si>
  <si>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</si>
  <si>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</si>
  <si>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</si>
  <si>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</si>
  <si>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</si>
  <si>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</si>
  <si>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</si>
  <si>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</si>
  <si>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</si>
  <si>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</si>
  <si>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</si>
  <si>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</si>
  <si>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</si>
  <si>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</si>
  <si>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</si>
  <si>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</si>
  <si>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</si>
  <si>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</si>
  <si>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</si>
  <si>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</si>
  <si>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</si>
  <si>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</si>
  <si>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</si>
  <si>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</si>
  <si>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</si>
  <si>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</si>
  <si>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</si>
  <si>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</si>
  <si>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</si>
  <si>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</si>
  <si>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</si>
  <si>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</si>
  <si>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</si>
  <si>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</si>
  <si>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</si>
  <si>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</si>
  <si>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</si>
  <si>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</si>
  <si>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</si>
  <si>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</si>
  <si>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</si>
  <si>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</si>
  <si>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</si>
  <si>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</si>
  <si>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</si>
  <si>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</si>
  <si>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</si>
  <si>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</si>
  <si>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</si>
  <si>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</si>
  <si>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</si>
  <si>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</si>
  <si>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</si>
  <si>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</si>
  <si>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</si>
  <si>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</si>
  <si>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</si>
  <si>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</si>
  <si>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</si>
  <si>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</si>
  <si>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</si>
  <si>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</si>
  <si>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</si>
  <si>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</si>
  <si>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</si>
  <si>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</si>
  <si>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</si>
  <si>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</si>
  <si>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</si>
  <si>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</si>
  <si>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</si>
  <si>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</si>
  <si>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</si>
  <si>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</si>
  <si>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</si>
  <si>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</si>
  <si>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</si>
  <si>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</si>
  <si>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</si>
  <si>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</si>
  <si>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</si>
  <si>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</si>
  <si>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</si>
  <si>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</si>
  <si>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</si>
  <si>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</si>
  <si>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</si>
  <si>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</si>
  <si>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</si>
  <si>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</si>
  <si>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</si>
  <si>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</si>
  <si>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</si>
  <si>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</si>
  <si>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</si>
  <si>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</si>
  <si>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</si>
  <si>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</si>
  <si>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</si>
  <si>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</si>
  <si>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</si>
  <si>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</si>
  <si>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</si>
  <si>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</si>
  <si>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</si>
  <si>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</si>
  <si>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</si>
  <si>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</si>
  <si>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</si>
  <si>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</si>
  <si>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</si>
  <si>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</si>
  <si>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</si>
  <si>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</si>
  <si>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</si>
  <si>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</si>
  <si>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</si>
  <si>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</si>
  <si>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</si>
  <si>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</si>
  <si>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</si>
  <si>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</si>
  <si>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</si>
  <si>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</si>
  <si>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</si>
  <si>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</si>
  <si>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</si>
  <si>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</si>
  <si>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</si>
  <si>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</si>
  <si>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</si>
  <si>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</si>
  <si>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</si>
  <si>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</si>
  <si>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</si>
  <si>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</si>
  <si>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</si>
  <si>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</si>
  <si>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</si>
  <si>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</si>
  <si>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</si>
  <si>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</si>
  <si>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</si>
  <si>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</si>
  <si>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</si>
  <si>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</si>
  <si>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</si>
  <si>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</si>
  <si>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</si>
  <si>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</si>
  <si>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</si>
  <si>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</si>
  <si>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</si>
  <si>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</si>
  <si>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</si>
  <si>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</si>
  <si>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</si>
  <si>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</si>
  <si>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</si>
  <si>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</si>
  <si>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</si>
  <si>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</si>
  <si>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</si>
  <si>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</si>
  <si>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</si>
  <si>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</si>
  <si>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</si>
  <si>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</si>
  <si>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</si>
  <si>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</si>
  <si>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</si>
  <si>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</si>
  <si>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</si>
  <si>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</si>
  <si>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</si>
  <si>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</si>
  <si>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</si>
  <si>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</si>
  <si>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</si>
  <si>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</si>
  <si>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</si>
  <si>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</si>
  <si>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</si>
  <si>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</si>
  <si>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</si>
  <si>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</si>
  <si>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</si>
  <si>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</si>
  <si>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</si>
  <si>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</si>
  <si>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</si>
  <si>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</si>
  <si>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</si>
  <si>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</si>
  <si>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</si>
  <si>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</si>
  <si>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</si>
  <si>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</si>
  <si>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</si>
  <si>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</si>
  <si>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</si>
  <si>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</si>
  <si>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</si>
  <si>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</si>
  <si>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</si>
  <si>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</si>
  <si>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</si>
  <si>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</si>
  <si>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</si>
  <si>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</si>
  <si>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</si>
  <si>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</si>
  <si>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</si>
  <si>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</si>
  <si>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</si>
  <si>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</si>
  <si>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</si>
  <si>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</si>
  <si>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</si>
  <si>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</si>
  <si>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</si>
  <si>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</si>
  <si>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</si>
  <si>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</si>
  <si>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</si>
  <si>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</si>
  <si>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</si>
  <si>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</si>
  <si>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</si>
  <si>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</si>
  <si>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</si>
  <si>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</si>
  <si>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</si>
  <si>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</si>
  <si>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</si>
  <si>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</si>
  <si>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</si>
  <si>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</si>
  <si>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</si>
  <si>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</si>
  <si>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</si>
  <si>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</si>
  <si>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</si>
  <si>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</si>
  <si>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</si>
  <si>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</si>
  <si>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</si>
  <si>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</si>
  <si>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</si>
  <si>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</si>
  <si>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</si>
  <si>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</si>
  <si>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</si>
  <si>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</si>
  <si>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</si>
  <si>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</si>
  <si>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</si>
  <si>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</si>
  <si>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</si>
  <si>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</si>
  <si>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</si>
  <si>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</si>
  <si>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</si>
  <si>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</si>
  <si>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</si>
  <si>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</si>
  <si>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</si>
  <si>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</si>
  <si>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</si>
  <si>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</si>
  <si>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</si>
  <si>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</si>
  <si>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</si>
  <si>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</si>
  <si>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</si>
  <si>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</si>
  <si>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</si>
  <si>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</si>
  <si>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</si>
  <si>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</si>
  <si>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</si>
  <si>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</si>
  <si>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</si>
  <si>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</si>
  <si>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</si>
  <si>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</si>
  <si>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</si>
  <si>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</si>
  <si>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</si>
  <si>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</si>
  <si>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</si>
  <si>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</si>
  <si>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</si>
  <si>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</si>
  <si>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</si>
  <si>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</si>
  <si>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</si>
  <si>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</si>
  <si>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</si>
  <si>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</si>
  <si>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</si>
  <si>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</si>
  <si>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</si>
  <si>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</si>
  <si>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</si>
  <si>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</si>
  <si>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</si>
  <si>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</si>
  <si>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</si>
  <si>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</si>
  <si>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</si>
  <si>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</si>
  <si>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</si>
  <si>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</si>
  <si>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</si>
  <si>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</si>
  <si>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</si>
  <si>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</si>
  <si>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</si>
  <si>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</si>
  <si>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</si>
  <si>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</si>
  <si>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</si>
  <si>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</si>
  <si>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</si>
  <si>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</si>
  <si>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</si>
  <si>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</si>
  <si>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</si>
  <si>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</si>
  <si>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</si>
  <si>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</si>
  <si>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</si>
  <si>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</si>
  <si>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</si>
  <si>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</si>
  <si>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</si>
  <si>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</si>
  <si>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</si>
  <si>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</si>
  <si>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</si>
  <si>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</si>
  <si>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</si>
  <si>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</si>
  <si>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</si>
  <si>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</si>
  <si>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</si>
  <si>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</si>
  <si>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</si>
  <si>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</si>
  <si>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</si>
  <si>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</si>
  <si>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</si>
  <si>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</si>
  <si>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</si>
  <si>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</si>
  <si>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</si>
  <si>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</si>
  <si>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</si>
  <si>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</si>
  <si>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</si>
  <si>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</si>
  <si>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</si>
  <si>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</si>
  <si>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</si>
  <si>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</si>
  <si>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</si>
  <si>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</si>
  <si>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</si>
  <si>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</si>
  <si>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</si>
  <si>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</si>
  <si>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</si>
  <si>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</si>
  <si>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</si>
  <si>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</si>
  <si>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</si>
  <si>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</si>
  <si>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</si>
  <si>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</si>
  <si>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</si>
  <si>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</si>
  <si>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</si>
  <si>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</si>
  <si>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</si>
  <si>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</si>
  <si>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</si>
  <si>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</si>
  <si>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</si>
  <si>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</si>
  <si>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</si>
  <si>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</si>
  <si>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</si>
  <si>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</si>
  <si>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</si>
  <si>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</si>
  <si>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</si>
  <si>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</si>
  <si>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</si>
  <si>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</si>
  <si>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</si>
  <si>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</si>
  <si>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</si>
  <si>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</si>
  <si>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</si>
  <si>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</si>
  <si>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</si>
  <si>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</si>
  <si>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</si>
  <si>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</si>
  <si>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</si>
  <si>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</si>
  <si>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</si>
  <si>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</si>
  <si>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</si>
  <si>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</si>
  <si>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</si>
  <si>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</si>
  <si>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</si>
  <si>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</si>
  <si>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</si>
  <si>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</si>
  <si>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</si>
  <si>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</si>
  <si>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</si>
  <si>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</si>
  <si>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</si>
  <si>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</si>
  <si>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</si>
  <si>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</si>
  <si>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</si>
  <si>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</si>
  <si>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</si>
  <si>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</si>
  <si>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</si>
  <si>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</si>
  <si>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</si>
  <si>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</si>
  <si>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</si>
  <si>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</si>
  <si>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</si>
  <si>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</si>
  <si>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</si>
  <si>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</si>
  <si>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</si>
  <si>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</si>
  <si>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</si>
  <si>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</si>
  <si>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</si>
  <si>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</si>
  <si>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</si>
  <si>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</si>
  <si>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</si>
  <si>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</si>
  <si>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</si>
  <si>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</si>
  <si>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</si>
  <si>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</si>
  <si>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</si>
  <si>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</si>
  <si>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</si>
  <si>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</si>
  <si>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</si>
  <si>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</si>
  <si>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</si>
  <si>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</si>
  <si>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</si>
  <si>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</si>
  <si>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</si>
  <si>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</si>
  <si>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</si>
  <si>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</si>
  <si>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</si>
  <si>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</si>
  <si>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</si>
  <si>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</si>
  <si>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</si>
  <si>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</si>
  <si>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</si>
  <si>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</si>
  <si>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</si>
  <si>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</si>
  <si>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</si>
  <si>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</si>
  <si>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</si>
  <si>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</si>
  <si>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</si>
  <si>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</si>
  <si>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</si>
  <si>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</si>
  <si>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</si>
  <si>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</si>
  <si>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</si>
  <si>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</si>
  <si>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</si>
  <si>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</si>
  <si>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</si>
  <si>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</si>
  <si>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</si>
  <si>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</si>
  <si>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</si>
  <si>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</si>
  <si>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</si>
  <si>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</si>
  <si>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</si>
  <si>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</si>
  <si>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</si>
  <si>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</si>
  <si>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</si>
  <si>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</si>
  <si>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</si>
  <si>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</si>
  <si>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</si>
  <si>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</si>
  <si>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</si>
  <si>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</si>
  <si>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</si>
  <si>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</si>
  <si>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</si>
  <si>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</si>
  <si>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</si>
  <si>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</si>
  <si>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</si>
  <si>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</si>
  <si>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</si>
  <si>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</si>
  <si>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</si>
  <si>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</si>
  <si>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</si>
  <si>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</si>
  <si>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</si>
  <si>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</si>
  <si>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</si>
  <si>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</si>
  <si>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</si>
  <si>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</si>
  <si>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</si>
  <si>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</si>
  <si>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</si>
  <si>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</si>
  <si>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</si>
  <si>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</si>
  <si>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</si>
  <si>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</si>
  <si>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</si>
  <si>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</si>
  <si>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</si>
  <si>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</si>
  <si>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</si>
  <si>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</si>
  <si>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</si>
  <si>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</si>
  <si>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</si>
  <si>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</si>
  <si>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</si>
  <si>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</si>
  <si>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</si>
  <si>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</si>
  <si>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</si>
  <si>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</si>
  <si>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</si>
  <si>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</si>
  <si>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</si>
  <si>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</si>
  <si>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</si>
  <si>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</si>
  <si>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</si>
  <si>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</si>
  <si>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</si>
  <si>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</si>
  <si>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</si>
  <si>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</si>
  <si>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</si>
  <si>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</si>
  <si>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</si>
  <si>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</si>
  <si>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</si>
  <si>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</si>
  <si>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</si>
  <si>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</si>
  <si>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</si>
  <si>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</si>
  <si>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</si>
  <si>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</si>
  <si>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</si>
  <si>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</si>
  <si>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</si>
  <si>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</si>
  <si>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</si>
  <si>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</si>
  <si>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</si>
  <si>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</si>
  <si>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</si>
  <si>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</si>
  <si>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</si>
  <si>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</si>
  <si>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</si>
  <si>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</si>
  <si>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</si>
  <si>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</si>
  <si>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</si>
  <si>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</si>
  <si>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</si>
  <si>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</si>
  <si>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</si>
  <si>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</si>
  <si>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</si>
  <si>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</si>
  <si>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</si>
  <si>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</si>
  <si>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</si>
  <si>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</si>
  <si>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</si>
  <si>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</si>
  <si>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</si>
  <si>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</si>
  <si>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</si>
  <si>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</si>
  <si>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</si>
  <si>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</si>
  <si>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</si>
  <si>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</si>
  <si>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</si>
  <si>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</si>
  <si>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</si>
  <si>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</si>
  <si>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</si>
  <si>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</si>
  <si>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</si>
  <si>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</si>
  <si>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</si>
  <si>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</si>
  <si>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</si>
  <si>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</si>
  <si>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</si>
  <si>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</si>
  <si>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</si>
  <si>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</si>
  <si>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</si>
  <si>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</si>
  <si>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</si>
  <si>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</si>
  <si>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</si>
  <si>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</si>
  <si>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</si>
  <si>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</si>
  <si>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</si>
  <si>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</si>
  <si>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</si>
  <si>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</si>
  <si>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</si>
  <si>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</si>
  <si>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</si>
  <si>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</si>
  <si>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</si>
  <si>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</si>
  <si>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</si>
  <si>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</si>
  <si>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</si>
  <si>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</si>
  <si>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</si>
  <si>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</si>
  <si>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</si>
  <si>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</si>
  <si>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</si>
  <si>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</si>
  <si>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</si>
  <si>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</si>
  <si>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</si>
  <si>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</si>
  <si>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</si>
  <si>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</si>
  <si>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</si>
  <si>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</si>
  <si>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</si>
  <si>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</si>
  <si>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</si>
  <si>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</si>
  <si>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</si>
  <si>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</si>
  <si>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</si>
  <si>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</si>
  <si>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</si>
  <si>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</si>
  <si>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</si>
  <si>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</si>
  <si>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</si>
  <si>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</si>
  <si>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</si>
  <si>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</si>
  <si>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</si>
  <si>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</si>
  <si>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</si>
  <si>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</si>
  <si>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</si>
  <si>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</si>
  <si>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</si>
  <si>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</si>
  <si>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</si>
  <si>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</si>
  <si>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</si>
  <si>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</si>
  <si>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</si>
  <si>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</si>
  <si>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</si>
  <si>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</si>
  <si>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</si>
  <si>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</si>
  <si>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</si>
  <si>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</si>
  <si>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</si>
  <si>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</si>
  <si>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</si>
  <si>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</si>
  <si>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</si>
  <si>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</si>
  <si>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</si>
  <si>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</si>
  <si>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</si>
  <si>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</si>
  <si>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</si>
  <si>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</si>
  <si>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</si>
  <si>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</si>
  <si>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</si>
  <si>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</si>
  <si>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</si>
  <si>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</si>
  <si>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</si>
  <si>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</si>
  <si>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</si>
  <si>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</si>
  <si>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</si>
  <si>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</si>
  <si>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</si>
  <si>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</si>
  <si>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</si>
  <si>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</si>
  <si>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</si>
  <si>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</si>
  <si>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</si>
  <si>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</si>
  <si>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</si>
  <si>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</si>
  <si>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</si>
  <si>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</si>
  <si>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</si>
  <si>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</si>
  <si>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</si>
  <si>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</si>
  <si>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</si>
  <si>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</si>
  <si>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</si>
  <si>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</si>
  <si>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</si>
  <si>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</si>
  <si>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</si>
  <si>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</si>
  <si>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</si>
  <si>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</si>
  <si>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</si>
  <si>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</si>
  <si>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</si>
  <si>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</si>
  <si>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</si>
  <si>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</si>
  <si>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</si>
  <si>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</si>
  <si>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</si>
  <si>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</si>
  <si>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</si>
  <si>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</si>
  <si>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</si>
  <si>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</si>
  <si>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</si>
  <si>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</si>
  <si>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</si>
  <si>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</si>
  <si>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</si>
  <si>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</si>
  <si>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</si>
  <si>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</si>
  <si>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</si>
  <si>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</si>
  <si>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</si>
  <si>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</si>
  <si>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</si>
  <si>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</si>
  <si>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</si>
  <si>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</si>
  <si>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</si>
  <si>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</si>
  <si>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</si>
  <si>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</si>
  <si>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</si>
  <si>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</si>
  <si>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</si>
  <si>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</si>
  <si>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</si>
  <si>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</si>
  <si>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</si>
  <si>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</si>
  <si>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</si>
  <si>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</si>
  <si>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</si>
  <si>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</si>
  <si>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</si>
  <si>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</si>
  <si>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</si>
  <si>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</si>
  <si>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</si>
  <si>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</si>
  <si>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</si>
  <si>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</si>
  <si>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</si>
  <si>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</si>
  <si>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</si>
  <si>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</si>
  <si>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</si>
  <si>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</si>
  <si>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</si>
  <si>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</si>
  <si>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</si>
  <si>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</si>
  <si>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</si>
  <si>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</si>
  <si>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</si>
  <si>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</si>
  <si>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</si>
  <si>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</si>
  <si>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</si>
  <si>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</si>
  <si>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</si>
  <si>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</si>
  <si>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</si>
  <si>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</si>
  <si>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</si>
  <si>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</si>
  <si>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</si>
  <si>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</si>
  <si>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</si>
  <si>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</si>
  <si>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</si>
  <si>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</si>
  <si>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</si>
  <si>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</si>
  <si>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</si>
  <si>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</si>
  <si>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</si>
  <si>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</si>
  <si>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</si>
  <si>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</si>
  <si>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</si>
  <si>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</si>
  <si>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</si>
  <si>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</si>
  <si>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</si>
  <si>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</si>
  <si>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</si>
  <si>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</si>
  <si>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</si>
  <si>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</si>
  <si>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</si>
  <si>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</si>
  <si>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</si>
  <si>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</si>
  <si>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</si>
  <si>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</si>
  <si>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</si>
  <si>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</si>
  <si>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</si>
  <si>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</si>
  <si>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</si>
  <si>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</si>
  <si>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</si>
  <si>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</si>
  <si>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</si>
  <si>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</si>
  <si>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</si>
  <si>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</si>
  <si>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</si>
  <si>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</si>
  <si>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</si>
  <si>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</si>
  <si>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</si>
  <si>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</si>
  <si>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</si>
  <si>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</si>
  <si>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</si>
  <si>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</si>
  <si>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</si>
  <si>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</si>
  <si>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</si>
  <si>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</si>
  <si>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</si>
  <si>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</si>
  <si>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</si>
  <si>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</si>
  <si>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</si>
  <si>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</si>
  <si>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</si>
  <si>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</si>
  <si>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</si>
  <si>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</si>
  <si>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</si>
  <si>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</si>
  <si>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</si>
  <si>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</si>
  <si>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</si>
  <si>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</si>
  <si>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</si>
  <si>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</si>
  <si>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</si>
  <si>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</si>
  <si>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</si>
  <si>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</si>
  <si>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</si>
  <si>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</si>
  <si>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</si>
  <si>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</si>
  <si>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</si>
  <si>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</si>
  <si>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</si>
  <si>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</si>
  <si>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</si>
  <si>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</si>
  <si>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</si>
  <si>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</si>
  <si>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</si>
  <si>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</si>
  <si>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</si>
  <si>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</si>
  <si>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</si>
  <si>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</si>
  <si>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</si>
  <si>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</si>
  <si>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</si>
  <si>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</si>
  <si>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</si>
  <si>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</si>
  <si>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</si>
  <si>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</si>
  <si>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</si>
  <si>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</si>
  <si>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</si>
  <si>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</si>
  <si>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</si>
  <si>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</si>
  <si>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</si>
  <si>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</si>
  <si>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</si>
  <si>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</si>
  <si>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</si>
  <si>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</si>
  <si>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</si>
  <si>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</si>
  <si>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</si>
  <si>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</si>
  <si>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</si>
  <si>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</si>
  <si>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</si>
  <si>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</si>
  <si>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</si>
  <si>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</si>
  <si>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</si>
  <si>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</si>
  <si>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</si>
  <si>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</si>
  <si>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</si>
  <si>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</si>
  <si>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</si>
  <si>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</si>
  <si>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</si>
  <si>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</si>
  <si>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</si>
  <si>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</si>
  <si>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</si>
  <si>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</si>
  <si>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</si>
  <si>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</si>
  <si>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</si>
  <si>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</si>
  <si>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</si>
  <si>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</si>
  <si>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</si>
  <si>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</si>
  <si>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</si>
  <si>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</si>
  <si>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</si>
  <si>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</si>
  <si>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</si>
  <si>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</si>
  <si>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</si>
  <si>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</si>
  <si>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</si>
  <si>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</si>
  <si>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</si>
  <si>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</si>
  <si>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</si>
  <si>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</si>
  <si>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</si>
  <si>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</si>
  <si>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</si>
  <si>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</si>
  <si>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</si>
  <si>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</si>
  <si>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</si>
  <si>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</si>
  <si>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</si>
  <si>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</si>
  <si>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</si>
  <si>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</si>
  <si>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</si>
  <si>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</si>
  <si>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</si>
  <si>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</si>
  <si>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</si>
  <si>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</si>
  <si>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</si>
  <si>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</si>
  <si>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</si>
  <si>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</si>
  <si>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</si>
  <si>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</si>
  <si>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</si>
  <si>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</si>
  <si>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</si>
  <si>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</si>
  <si>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</si>
  <si>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</si>
  <si>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</si>
  <si>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</si>
  <si>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</si>
  <si>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</si>
  <si>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</si>
  <si>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</si>
  <si>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</si>
  <si>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</si>
  <si>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</si>
  <si>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</si>
  <si>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</si>
  <si>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</si>
  <si>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</si>
  <si>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</si>
  <si>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</si>
  <si>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</si>
  <si>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</si>
  <si>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</si>
  <si>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</si>
  <si>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</si>
  <si>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</si>
  <si>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</si>
  <si>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</si>
  <si>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</si>
  <si>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</si>
  <si>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</si>
  <si>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</si>
  <si>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</si>
  <si>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</si>
  <si>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</si>
  <si>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</si>
  <si>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</si>
  <si>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</si>
  <si>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</si>
  <si>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</si>
  <si>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</si>
  <si>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</si>
  <si>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</si>
  <si>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</si>
  <si>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</si>
  <si>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</si>
  <si>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</si>
  <si>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</si>
  <si>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</si>
  <si>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</si>
  <si>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</si>
  <si>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</si>
  <si>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</si>
  <si>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</si>
  <si>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</si>
  <si>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</si>
  <si>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</si>
  <si>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</si>
  <si>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</si>
  <si>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</si>
  <si>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</si>
  <si>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</si>
  <si>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</si>
  <si>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</si>
  <si>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</si>
  <si>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</si>
  <si>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</si>
  <si>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</si>
  <si>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</si>
  <si>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</si>
  <si>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</si>
  <si>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</si>
  <si>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</si>
  <si>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</si>
  <si>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</si>
  <si>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</si>
  <si>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</si>
  <si>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</si>
  <si>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</si>
  <si>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</si>
  <si>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</si>
  <si>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</si>
  <si>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</si>
  <si>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</si>
  <si>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</si>
  <si>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</si>
  <si>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</si>
  <si>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</si>
  <si>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</si>
  <si>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</si>
  <si>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</si>
  <si>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</si>
  <si>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</si>
  <si>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</si>
  <si>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</si>
  <si>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</si>
  <si>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</si>
  <si>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</si>
  <si>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</si>
  <si>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</si>
  <si>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</si>
  <si>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</si>
  <si>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</si>
  <si>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</si>
  <si>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</si>
  <si>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</si>
  <si>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</si>
  <si>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</si>
  <si>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</si>
  <si>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</si>
  <si>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</si>
  <si>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</si>
  <si>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</si>
  <si>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</si>
  <si>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</si>
  <si>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</si>
  <si>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</si>
  <si>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</si>
  <si>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</si>
  <si>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</si>
  <si>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</si>
  <si>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</si>
  <si>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</si>
  <si>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</si>
  <si>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</si>
  <si>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</si>
  <si>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</si>
  <si>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</si>
  <si>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</si>
  <si>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</si>
  <si>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</si>
  <si>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</si>
  <si>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</si>
  <si>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</si>
  <si>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</si>
  <si>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</si>
  <si>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</si>
  <si>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</si>
  <si>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</si>
  <si>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</si>
  <si>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</si>
  <si>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</si>
  <si>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</si>
  <si>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</si>
  <si>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</si>
  <si>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</si>
  <si>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</si>
  <si>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</si>
  <si>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</si>
  <si>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</si>
  <si>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</si>
  <si>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</si>
  <si>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</si>
  <si>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</si>
  <si>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</si>
  <si>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</si>
  <si>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</si>
  <si>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</si>
  <si>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</si>
  <si>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</si>
  <si>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</si>
  <si>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</si>
  <si>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</si>
  <si>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</si>
  <si>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</si>
  <si>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</si>
  <si>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</si>
  <si>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</si>
  <si>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</si>
  <si>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</si>
  <si>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</si>
  <si>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</si>
  <si>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</si>
  <si>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</si>
  <si>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</si>
  <si>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</si>
  <si>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</si>
  <si>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</si>
  <si>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</si>
  <si>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</si>
  <si>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</si>
  <si>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</si>
  <si>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</si>
  <si>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</si>
  <si>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</si>
  <si>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</si>
  <si>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</si>
  <si>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</si>
  <si>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</si>
  <si>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</si>
  <si>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</si>
  <si>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</si>
  <si>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</si>
  <si>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</si>
  <si>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</si>
  <si>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</si>
  <si>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</si>
  <si>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</si>
  <si>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</si>
  <si>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</si>
  <si>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</si>
  <si>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</si>
  <si>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</si>
  <si>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</si>
  <si>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</si>
  <si>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</si>
  <si>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</si>
  <si>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</si>
  <si>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</si>
  <si>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</si>
  <si>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</si>
  <si>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</si>
  <si>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</si>
  <si>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</si>
  <si>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</si>
  <si>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</si>
  <si>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</si>
  <si>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</si>
  <si>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</si>
  <si>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</si>
  <si>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</si>
  <si>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</si>
  <si>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</si>
  <si>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</si>
  <si>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</si>
  <si>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</si>
  <si>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</si>
  <si>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</si>
  <si>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</si>
  <si>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</si>
  <si>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</si>
  <si>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</si>
  <si>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</si>
  <si>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</si>
  <si>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</si>
  <si>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</si>
  <si>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</si>
  <si>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</si>
  <si>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</si>
  <si>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</si>
  <si>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</si>
  <si>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</si>
  <si>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</si>
  <si>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</si>
  <si>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</si>
  <si>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</si>
  <si>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</si>
  <si>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</si>
  <si>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</si>
  <si>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</si>
  <si>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</si>
  <si>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</si>
  <si>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</si>
  <si>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</si>
  <si>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</si>
  <si>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</si>
  <si>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</si>
  <si>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</si>
  <si>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</si>
  <si>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</si>
  <si>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</si>
  <si>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</si>
  <si>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</si>
  <si>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</si>
  <si>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</si>
  <si>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</si>
  <si>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</si>
  <si>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</si>
  <si>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</si>
  <si>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</si>
  <si>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</si>
  <si>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</si>
  <si>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</si>
  <si>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</si>
  <si>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</si>
  <si>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</si>
  <si>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</si>
  <si>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</si>
  <si>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</si>
  <si>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</si>
  <si>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</si>
  <si>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</si>
  <si>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</si>
  <si>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</si>
  <si>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</si>
  <si>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</si>
  <si>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</si>
  <si>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</si>
  <si>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</si>
  <si>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</si>
  <si>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</si>
  <si>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</si>
  <si>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</si>
  <si>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</si>
  <si>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</si>
  <si>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</si>
  <si>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</si>
  <si>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</si>
  <si>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</si>
  <si>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</si>
  <si>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</si>
  <si>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</si>
  <si>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</si>
  <si>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</si>
  <si>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</si>
  <si>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</si>
  <si>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</si>
  <si>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</si>
  <si>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</si>
  <si>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</si>
  <si>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</si>
  <si>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</si>
  <si>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</si>
  <si>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</si>
  <si>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</si>
  <si>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</si>
  <si>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</si>
  <si>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</si>
  <si>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</si>
  <si>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</si>
  <si>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</si>
  <si>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</si>
  <si>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</si>
  <si>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</si>
  <si>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</si>
  <si>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</si>
  <si>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</si>
  <si>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</si>
  <si>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</si>
  <si>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</si>
  <si>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</si>
  <si>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</si>
  <si>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</si>
  <si>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</si>
  <si>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</si>
  <si>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</si>
  <si>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</si>
  <si>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</si>
  <si>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</si>
  <si>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</si>
  <si>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</si>
  <si>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</si>
  <si>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</si>
  <si>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</si>
  <si>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</si>
  <si>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</si>
  <si>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</si>
  <si>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</si>
  <si>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</si>
  <si>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</si>
  <si>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</si>
  <si>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</si>
  <si>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</si>
  <si>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</si>
  <si>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</si>
  <si>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</si>
  <si>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</si>
  <si>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</si>
  <si>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</si>
  <si>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</si>
  <si>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</si>
  <si>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</si>
  <si>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</si>
  <si>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</si>
  <si>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</si>
  <si>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</si>
  <si>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</si>
  <si>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</si>
  <si>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</si>
  <si>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</si>
  <si>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</si>
  <si>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</si>
  <si>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</si>
  <si>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</si>
  <si>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</si>
  <si>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</si>
  <si>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</si>
  <si>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</si>
  <si>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</si>
  <si>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</si>
  <si>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</si>
  <si>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</si>
  <si>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</si>
  <si>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</si>
  <si>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</si>
  <si>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</si>
  <si>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</si>
  <si>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</si>
  <si>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</si>
  <si>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</si>
  <si>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</si>
  <si>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</si>
  <si>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</si>
  <si>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</si>
  <si>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</si>
  <si>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</si>
  <si>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</si>
  <si>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</si>
  <si>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</si>
  <si>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</si>
  <si>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</si>
  <si>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</si>
  <si>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</si>
  <si>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</si>
  <si>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</si>
  <si>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</si>
  <si>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</si>
  <si>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</si>
  <si>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</si>
  <si>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</si>
  <si>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</si>
  <si>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</si>
  <si>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</si>
  <si>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</si>
  <si>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</si>
  <si>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</si>
  <si>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</si>
  <si>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</si>
  <si>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</si>
  <si>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</si>
  <si>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</si>
  <si>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</si>
  <si>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</si>
  <si>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</si>
  <si>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</si>
  <si>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</si>
  <si>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</si>
  <si>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</si>
  <si>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</si>
  <si>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</si>
  <si>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</si>
  <si>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</si>
  <si>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</si>
  <si>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</si>
  <si>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</si>
  <si>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</si>
  <si>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</si>
  <si>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</si>
  <si>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</si>
  <si>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</si>
  <si>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</si>
  <si>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</si>
  <si>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</si>
  <si>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</si>
  <si>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</si>
  <si>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</si>
  <si>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</si>
  <si>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</si>
  <si>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</si>
  <si>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</si>
  <si>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</si>
  <si>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</si>
  <si>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</si>
  <si>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</si>
  <si>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</si>
  <si>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</si>
  <si>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</si>
  <si>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</si>
  <si>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</si>
  <si>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</si>
  <si>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</si>
  <si>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</si>
  <si>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</si>
  <si>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</si>
  <si>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</si>
  <si>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</si>
  <si>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</si>
  <si>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</si>
  <si>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</si>
  <si>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</si>
  <si>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</si>
  <si>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</si>
  <si>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</si>
  <si>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</si>
  <si>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</si>
  <si>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</si>
  <si>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</si>
  <si>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</si>
  <si>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</si>
  <si>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</si>
  <si>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</si>
  <si>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</si>
  <si>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</si>
  <si>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</si>
  <si>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</si>
  <si>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</si>
  <si>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</si>
  <si>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</si>
  <si>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</si>
  <si>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</si>
  <si>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</si>
  <si>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</si>
  <si>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</si>
  <si>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</si>
  <si>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</si>
  <si>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</si>
  <si>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</si>
  <si>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</si>
  <si>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</si>
  <si>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</si>
  <si>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</si>
  <si>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</si>
  <si>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</si>
  <si>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</si>
  <si>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</si>
  <si>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</si>
  <si>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</si>
  <si>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</si>
  <si>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</si>
  <si>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</si>
  <si>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</si>
  <si>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</si>
  <si>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</si>
  <si>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</si>
  <si>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</si>
  <si>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</si>
  <si>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</si>
  <si>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</si>
  <si>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</si>
  <si>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</si>
  <si>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</si>
  <si>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</si>
  <si>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</si>
  <si>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</si>
  <si>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</si>
  <si>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</si>
  <si>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</si>
  <si>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</si>
  <si>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</si>
  <si>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</si>
  <si>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</si>
  <si>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</si>
  <si>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</si>
  <si>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</si>
  <si>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</si>
  <si>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</si>
  <si>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</si>
  <si>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</si>
  <si>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</si>
  <si>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</si>
  <si>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</si>
  <si>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</si>
  <si>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</si>
  <si>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</si>
  <si>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</si>
  <si>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</si>
  <si>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</si>
  <si>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</si>
  <si>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</si>
  <si>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</si>
  <si>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</si>
  <si>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</si>
  <si>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</si>
  <si>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</si>
  <si>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</si>
  <si>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</si>
  <si>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</si>
  <si>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</si>
  <si>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</si>
  <si>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</si>
  <si>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</si>
  <si>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</si>
  <si>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</si>
  <si>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</si>
  <si>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</si>
  <si>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</si>
  <si>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</si>
  <si>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</si>
  <si>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</si>
  <si>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</si>
  <si>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</si>
  <si>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</si>
  <si>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</si>
  <si>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</si>
  <si>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</si>
  <si>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</si>
  <si>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</si>
  <si>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</si>
  <si>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</si>
  <si>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</si>
  <si>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</si>
  <si>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</si>
  <si>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</si>
  <si>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</si>
  <si>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</si>
  <si>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</si>
  <si>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</si>
  <si>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</si>
  <si>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</si>
  <si>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</si>
  <si>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</si>
  <si>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</si>
  <si>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</si>
  <si>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</si>
  <si>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</si>
  <si>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</si>
  <si>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</si>
  <si>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</si>
  <si>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</si>
  <si>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</si>
  <si>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</si>
  <si>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</si>
  <si>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</si>
  <si>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</si>
  <si>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</si>
  <si>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</si>
  <si>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</si>
  <si>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</si>
  <si>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</si>
  <si>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</si>
  <si>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</si>
  <si>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</si>
  <si>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</si>
  <si>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</si>
  <si>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</si>
  <si>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</si>
  <si>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</si>
  <si>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</si>
  <si>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</si>
  <si>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</si>
  <si>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</si>
  <si>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</si>
  <si>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</si>
  <si>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</si>
  <si>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</si>
  <si>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</si>
  <si>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</si>
  <si>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</si>
  <si>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</si>
  <si>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</si>
  <si>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</si>
  <si>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</si>
  <si>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</si>
  <si>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</si>
  <si>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</si>
  <si>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</si>
  <si>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</si>
  <si>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</si>
  <si>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</si>
  <si>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</si>
  <si>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</si>
  <si>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</si>
  <si>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</si>
  <si>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</si>
  <si>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</si>
  <si>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</si>
  <si>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</si>
  <si>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</si>
  <si>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</si>
  <si>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</si>
  <si>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</si>
  <si>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</si>
  <si>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</si>
  <si>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</si>
  <si>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</si>
  <si>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</si>
  <si>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</si>
  <si>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</si>
  <si>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</si>
  <si>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</si>
  <si>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</si>
  <si>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</si>
  <si>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</si>
  <si>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</si>
  <si>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</si>
  <si>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</si>
  <si>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</si>
  <si>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</si>
  <si>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</si>
  <si>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</si>
  <si>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</si>
  <si>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</si>
  <si>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</si>
  <si>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</si>
  <si>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</si>
  <si>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</si>
  <si>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</si>
  <si>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</si>
  <si>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</si>
  <si>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</si>
  <si>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</si>
  <si>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</si>
  <si>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</si>
  <si>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</si>
  <si>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</si>
  <si>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</si>
  <si>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</si>
  <si>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</si>
  <si>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</si>
  <si>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</si>
  <si>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</si>
  <si>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</si>
  <si>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</si>
  <si>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</si>
  <si>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</si>
  <si>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</si>
  <si>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</si>
  <si>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</si>
  <si>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</si>
  <si>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</si>
  <si>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</si>
  <si>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</si>
  <si>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</si>
  <si>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</si>
  <si>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</si>
  <si>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</si>
  <si>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</si>
  <si>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</si>
  <si>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</si>
  <si>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</si>
  <si>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</si>
  <si>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</si>
  <si>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</si>
  <si>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</si>
  <si>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</si>
  <si>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</si>
  <si>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</si>
  <si>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</si>
  <si>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</si>
  <si>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</si>
  <si>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</si>
  <si>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</si>
  <si>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</si>
  <si>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</si>
  <si>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</si>
  <si>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</si>
  <si>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</si>
  <si>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</si>
  <si>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</si>
  <si>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</si>
  <si>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</si>
  <si>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</si>
  <si>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</si>
  <si>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</si>
  <si>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</si>
  <si>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</si>
  <si>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</si>
  <si>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</si>
  <si>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</si>
  <si>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</si>
  <si>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</si>
  <si>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</si>
  <si>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</si>
  <si>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</si>
  <si>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</si>
  <si>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</si>
  <si>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</si>
  <si>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</si>
  <si>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</si>
  <si>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</si>
  <si>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</si>
  <si>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</si>
  <si>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</si>
  <si>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</si>
  <si>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</si>
  <si>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</si>
  <si>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</si>
  <si>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</si>
  <si>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</si>
  <si>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</si>
  <si>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</si>
  <si>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</si>
  <si>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</si>
  <si>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</si>
  <si>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</si>
  <si>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</si>
  <si>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</si>
  <si>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</si>
  <si>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</si>
  <si>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</si>
  <si>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</si>
  <si>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</si>
  <si>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</si>
  <si>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</si>
  <si>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</si>
  <si>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</si>
  <si>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</si>
  <si>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</si>
  <si>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</si>
  <si>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</si>
  <si>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</si>
  <si>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</si>
  <si>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</si>
  <si>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</si>
  <si>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</si>
  <si>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</si>
  <si>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</si>
  <si>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</si>
  <si>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</si>
  <si>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</si>
  <si>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</si>
  <si>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</si>
  <si>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</si>
  <si>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</si>
  <si>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</si>
  <si>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</si>
  <si>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</si>
  <si>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</si>
  <si>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</si>
  <si>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</si>
  <si>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</si>
  <si>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</si>
  <si>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</si>
  <si>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</si>
  <si>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</si>
  <si>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</si>
  <si>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</si>
  <si>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</si>
  <si>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</si>
  <si>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</si>
  <si>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</si>
  <si>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</si>
  <si>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</si>
  <si>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</si>
  <si>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</si>
  <si>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</si>
  <si>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</si>
  <si>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</si>
  <si>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</si>
  <si>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</si>
  <si>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</si>
  <si>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</si>
  <si>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</si>
  <si>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</si>
  <si>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</si>
  <si>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</si>
  <si>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</si>
  <si>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</si>
  <si>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</si>
  <si>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</si>
  <si>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</si>
  <si>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</si>
  <si>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</si>
  <si>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</si>
  <si>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</si>
  <si>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</si>
  <si>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</si>
  <si>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</si>
  <si>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</si>
  <si>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</si>
  <si>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</si>
  <si>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</si>
  <si>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</si>
  <si>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</si>
  <si>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</si>
  <si>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</si>
  <si>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</si>
  <si>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</si>
  <si>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</si>
  <si>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</si>
  <si>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</si>
  <si>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</si>
  <si>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</si>
  <si>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</si>
  <si>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</si>
  <si>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</si>
  <si>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</si>
  <si>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</si>
  <si>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</si>
  <si>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</si>
  <si>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</si>
  <si>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</si>
  <si>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</si>
  <si>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</si>
  <si>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</si>
  <si>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</si>
  <si>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</si>
  <si>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</si>
  <si>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</si>
  <si>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</si>
  <si>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</si>
  <si>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</si>
  <si>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</si>
  <si>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</si>
  <si>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</si>
  <si>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</si>
  <si>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</si>
  <si>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</si>
  <si>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</si>
  <si>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</si>
  <si>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</si>
  <si>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</si>
  <si>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</si>
  <si>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</si>
  <si>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</si>
  <si>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</si>
  <si>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</si>
  <si>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</si>
  <si>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</si>
  <si>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</si>
  <si>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</si>
  <si>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</si>
  <si>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</si>
  <si>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</si>
  <si>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</si>
  <si>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</si>
  <si>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</si>
  <si>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</si>
  <si>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</si>
  <si>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</si>
  <si>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</si>
  <si>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</si>
  <si>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</si>
  <si>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</si>
  <si>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</si>
  <si>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</si>
  <si>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</si>
  <si>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</si>
  <si>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</si>
  <si>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</si>
  <si>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</si>
  <si>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</si>
  <si>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</si>
  <si>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</si>
  <si>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</si>
  <si>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</si>
  <si>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</si>
  <si>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</si>
  <si>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</si>
  <si>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</si>
  <si>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</si>
  <si>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</si>
  <si>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</si>
  <si>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</si>
  <si>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</si>
  <si>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</si>
  <si>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</si>
  <si>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</si>
  <si>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</si>
  <si>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</si>
  <si>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</si>
  <si>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</si>
  <si>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</si>
  <si>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</si>
  <si>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</si>
  <si>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</si>
  <si>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</si>
  <si>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</si>
  <si>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</si>
  <si>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</si>
  <si>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</si>
  <si>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</si>
  <si>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</si>
  <si>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</si>
  <si>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</si>
  <si>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</si>
  <si>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</si>
  <si>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</si>
  <si>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</si>
  <si>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</si>
  <si>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</si>
  <si>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</si>
  <si>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</si>
  <si>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</si>
  <si>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</si>
  <si>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</si>
  <si>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</si>
  <si>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</si>
  <si>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</si>
  <si>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</si>
  <si>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</si>
  <si>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</si>
  <si>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</si>
  <si>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</si>
  <si>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</si>
  <si>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</si>
  <si>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</si>
  <si>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</si>
  <si>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</si>
  <si>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</si>
  <si>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</si>
  <si>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</si>
  <si>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</si>
  <si>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</si>
  <si>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</si>
  <si>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</si>
  <si>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</si>
  <si>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</si>
  <si>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</si>
  <si>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</si>
  <si>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</si>
  <si>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</si>
  <si>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</si>
  <si>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</si>
  <si>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</si>
  <si>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</si>
  <si>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</si>
  <si>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</si>
  <si>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</si>
  <si>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</si>
  <si>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</si>
  <si>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</si>
  <si>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</si>
  <si>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</si>
  <si>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</si>
  <si>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</si>
  <si>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</si>
  <si>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</si>
  <si>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</si>
  <si>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</si>
  <si>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</si>
  <si>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</si>
  <si>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</si>
  <si>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</si>
  <si>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</si>
  <si>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</si>
  <si>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</si>
  <si>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</si>
  <si>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</si>
  <si>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</si>
  <si>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</si>
  <si>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</si>
  <si>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</si>
  <si>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</si>
  <si>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</si>
  <si>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</si>
  <si>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</si>
  <si>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</si>
  <si>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</si>
  <si>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</si>
  <si>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</si>
  <si>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</si>
  <si>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</si>
  <si>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</si>
  <si>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</si>
  <si>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</si>
  <si>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</si>
  <si>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</si>
  <si>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</si>
  <si>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</si>
  <si>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</si>
  <si>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</si>
  <si>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</si>
  <si>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</si>
  <si>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</si>
  <si>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</si>
  <si>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</si>
  <si>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</si>
  <si>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</si>
  <si>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</si>
  <si>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</si>
  <si>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</si>
  <si>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</si>
  <si>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</si>
  <si>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</si>
  <si>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</si>
  <si>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</si>
  <si>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</si>
  <si>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</si>
  <si>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</si>
  <si>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</si>
  <si>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</si>
  <si>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</si>
  <si>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</si>
  <si>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</si>
  <si>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</si>
  <si>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</si>
  <si>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</si>
  <si>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</si>
  <si>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</si>
  <si>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</si>
  <si>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</si>
  <si>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</si>
  <si>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</si>
  <si>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</si>
  <si>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</si>
  <si>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</si>
  <si>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</si>
  <si>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</si>
  <si>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</si>
  <si>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</si>
  <si>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</si>
  <si>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</si>
  <si>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</si>
  <si>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</si>
  <si>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</si>
  <si>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</si>
  <si>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</si>
  <si>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</si>
  <si>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</si>
  <si>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</si>
  <si>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</si>
  <si>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</si>
  <si>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</si>
  <si>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</si>
  <si>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</si>
  <si>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</si>
  <si>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</si>
  <si>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</si>
  <si>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</si>
  <si>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</si>
  <si>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</si>
  <si>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</si>
  <si>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</si>
  <si>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</si>
  <si>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</si>
  <si>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</si>
  <si>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</si>
  <si>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</si>
  <si>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</si>
  <si>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</si>
  <si>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</si>
  <si>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</si>
  <si>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</si>
  <si>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</si>
  <si>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</si>
  <si>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</si>
  <si>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</si>
  <si>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</si>
  <si>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</si>
  <si>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</si>
  <si>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</si>
  <si>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</si>
  <si>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</si>
  <si>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</si>
  <si>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</si>
  <si>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</si>
  <si>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</si>
  <si>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</si>
  <si>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</si>
  <si>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</si>
  <si>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</si>
  <si>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</si>
  <si>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</si>
  <si>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</si>
  <si>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</si>
  <si>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</si>
  <si>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</si>
  <si>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</si>
  <si>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</si>
  <si>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</si>
  <si>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</si>
  <si>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</si>
  <si>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</si>
  <si>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</si>
  <si>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</si>
  <si>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</si>
  <si>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</si>
  <si>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</si>
  <si>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</si>
  <si>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</si>
  <si>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</si>
  <si>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</si>
  <si>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</si>
  <si>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</si>
  <si>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</si>
  <si>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</si>
  <si>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</si>
  <si>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</si>
  <si>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</si>
  <si>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</si>
  <si>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</si>
  <si>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</si>
  <si>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</si>
  <si>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</si>
  <si>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</si>
  <si>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</si>
  <si>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</si>
  <si>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</si>
  <si>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</si>
  <si>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</si>
  <si>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</si>
  <si>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</si>
  <si>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</si>
  <si>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</si>
  <si>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</si>
  <si>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</si>
  <si>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</si>
  <si>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</si>
  <si>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</si>
  <si>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</si>
  <si>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</si>
  <si>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</si>
  <si>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</si>
  <si>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</si>
  <si>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</si>
  <si>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</si>
  <si>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</si>
  <si>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</si>
  <si>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</si>
  <si>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</si>
  <si>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</si>
  <si>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</si>
  <si>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</si>
  <si>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</si>
  <si>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</si>
  <si>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</si>
  <si>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</si>
  <si>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</si>
  <si>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</si>
  <si>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</si>
  <si>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</si>
  <si>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</si>
  <si>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</si>
  <si>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</si>
  <si>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</si>
  <si>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</si>
  <si>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</si>
  <si>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</si>
  <si>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</si>
  <si>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</si>
  <si>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</si>
  <si>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</si>
  <si>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</si>
  <si>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</si>
  <si>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</si>
  <si>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</si>
  <si>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</si>
  <si>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</si>
  <si>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</si>
  <si>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</si>
  <si>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</si>
  <si>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</si>
  <si>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</si>
  <si>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</si>
  <si>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</si>
  <si>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</si>
  <si>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</si>
  <si>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</si>
  <si>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</si>
  <si>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</si>
  <si>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</si>
  <si>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</si>
  <si>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</si>
  <si>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</si>
  <si>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</si>
  <si>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</si>
  <si>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</si>
  <si>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</si>
  <si>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</si>
  <si>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</si>
  <si>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</si>
  <si>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</si>
  <si>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</si>
  <si>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</si>
  <si>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</si>
  <si>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</si>
  <si>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</si>
  <si>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</si>
  <si>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</si>
  <si>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</si>
  <si>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</si>
  <si>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</si>
  <si>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</si>
  <si>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</si>
  <si>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</si>
  <si>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</si>
  <si>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</si>
  <si>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</si>
  <si>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</si>
  <si>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</si>
  <si>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</si>
  <si>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</si>
  <si>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</si>
  <si>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</si>
  <si>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</si>
  <si>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</si>
  <si>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</si>
  <si>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</si>
  <si>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</si>
  <si>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</si>
  <si>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</si>
  <si>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</si>
  <si>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</si>
  <si>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</si>
  <si>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</si>
  <si>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</si>
  <si>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</si>
  <si>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</si>
  <si>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</si>
  <si>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</si>
  <si>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</si>
  <si>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</si>
  <si>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</si>
  <si>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</si>
  <si>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</si>
  <si>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</si>
  <si>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</si>
  <si>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</si>
  <si>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</si>
  <si>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</si>
  <si>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</si>
  <si>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</si>
  <si>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</si>
  <si>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</si>
  <si>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</si>
  <si>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</si>
  <si>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</si>
  <si>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</si>
  <si>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</si>
  <si>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</si>
  <si>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</si>
  <si>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</si>
  <si>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</si>
  <si>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</si>
  <si>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</si>
  <si>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</si>
  <si>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</si>
  <si>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</si>
  <si>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</si>
  <si>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</si>
  <si>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</si>
  <si>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</si>
  <si>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</si>
  <si>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</si>
  <si>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</si>
  <si>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</si>
  <si>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</si>
  <si>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</si>
  <si>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</si>
  <si>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</si>
  <si>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</si>
  <si>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</si>
  <si>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</si>
  <si>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</si>
  <si>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</si>
  <si>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</si>
  <si>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</si>
  <si>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</si>
  <si>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</si>
  <si>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</si>
  <si>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</si>
  <si>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</si>
  <si>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</si>
  <si>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</si>
  <si>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</si>
  <si>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</si>
  <si>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</si>
  <si>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</si>
  <si>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</si>
  <si>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</si>
  <si>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</si>
  <si>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</si>
  <si>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</si>
  <si>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</si>
  <si>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</si>
  <si>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</si>
  <si>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</si>
  <si>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</si>
  <si>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</si>
  <si>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</si>
  <si>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</si>
  <si>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</si>
  <si>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</si>
  <si>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</si>
  <si>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</si>
  <si>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</si>
  <si>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</si>
  <si>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</si>
  <si>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</si>
  <si>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</si>
  <si>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</si>
  <si>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</si>
  <si>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</si>
  <si>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</si>
  <si>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</si>
  <si>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</si>
  <si>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</si>
  <si>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</si>
  <si>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</si>
  <si>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</si>
  <si>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</si>
  <si>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</si>
  <si>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</si>
  <si>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</si>
  <si>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</si>
  <si>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</si>
  <si>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</si>
  <si>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</si>
  <si>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</si>
  <si>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</si>
  <si>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</si>
  <si>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</si>
  <si>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</si>
  <si>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</si>
  <si>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</si>
  <si>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</si>
  <si>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</si>
  <si>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</si>
  <si>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</si>
  <si>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</si>
  <si>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</si>
  <si>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</si>
  <si>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</si>
  <si>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</si>
  <si>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</si>
  <si>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</si>
  <si>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</si>
  <si>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</si>
  <si>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</si>
  <si>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</si>
  <si>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</si>
  <si>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</si>
  <si>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</si>
  <si>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</si>
  <si>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</si>
  <si>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</si>
  <si>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</si>
  <si>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</si>
  <si>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</si>
  <si>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</si>
  <si>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</si>
  <si>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</si>
  <si>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</si>
  <si>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</si>
  <si>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</si>
  <si>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</si>
  <si>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</si>
  <si>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</si>
  <si>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</si>
  <si>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</si>
  <si>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</si>
  <si>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</si>
  <si>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</si>
  <si>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</si>
  <si>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</si>
  <si>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</si>
  <si>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</si>
  <si>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</si>
  <si>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</si>
  <si>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</si>
  <si>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</si>
  <si>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</si>
  <si>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</si>
  <si>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</si>
  <si>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</si>
  <si>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</si>
  <si>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</si>
  <si>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</si>
  <si>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</si>
  <si>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</si>
  <si>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</si>
  <si>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</si>
  <si>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</si>
  <si>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</si>
  <si>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</si>
  <si>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</si>
  <si>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</si>
  <si>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</si>
  <si>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</si>
  <si>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</si>
  <si>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</si>
  <si>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</si>
  <si>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</si>
  <si>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</si>
  <si>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</si>
  <si>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</si>
  <si>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</si>
  <si>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</si>
  <si>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</si>
  <si>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</si>
  <si>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</si>
  <si>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</si>
  <si>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</si>
  <si>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</si>
  <si>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</si>
  <si>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</si>
  <si>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</si>
  <si>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</si>
  <si>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</si>
  <si>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</si>
  <si>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</si>
  <si>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</si>
  <si>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</si>
  <si>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</si>
  <si>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</si>
  <si>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</si>
  <si>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</si>
  <si>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</si>
  <si>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</si>
  <si>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</si>
  <si>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</si>
  <si>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</si>
  <si>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</si>
  <si>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</si>
  <si>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</si>
  <si>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</si>
  <si>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</si>
  <si>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</si>
  <si>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</si>
  <si>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</si>
  <si>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</si>
  <si>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</si>
  <si>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</si>
  <si>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</si>
  <si>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</si>
  <si>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</si>
  <si>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</si>
  <si>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</si>
  <si>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</si>
  <si>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</si>
  <si>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</si>
  <si>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</si>
  <si>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</si>
  <si>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</si>
  <si>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</si>
  <si>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</si>
  <si>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</si>
  <si>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</si>
  <si>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</si>
  <si>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</si>
  <si>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</si>
  <si>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</si>
  <si>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</si>
  <si>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</si>
  <si>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</si>
  <si>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</si>
  <si>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</si>
  <si>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</si>
  <si>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</si>
  <si>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</si>
  <si>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</si>
  <si>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</si>
  <si>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</si>
  <si>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</si>
  <si>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</si>
  <si>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</si>
  <si>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</si>
  <si>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</si>
  <si>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</si>
  <si>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</si>
  <si>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</si>
  <si>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</si>
  <si>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</si>
  <si>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</si>
  <si>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</si>
  <si>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</si>
  <si>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</si>
  <si>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</si>
  <si>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</si>
  <si>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</si>
  <si>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</si>
  <si>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</si>
  <si>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</si>
  <si>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</si>
  <si>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</si>
  <si>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</si>
  <si>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</si>
  <si>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</si>
  <si>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</si>
  <si>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</si>
  <si>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</si>
  <si>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</si>
  <si>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</si>
  <si>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</si>
  <si>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</si>
  <si>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</si>
  <si>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</si>
  <si>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</si>
  <si>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</si>
  <si>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</si>
  <si>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</si>
  <si>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</si>
  <si>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</si>
  <si>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</si>
  <si>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</si>
  <si>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</si>
  <si>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</si>
  <si>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</si>
  <si>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</si>
  <si>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</si>
  <si>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</si>
  <si>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</si>
  <si>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</si>
  <si>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</si>
  <si>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</si>
  <si>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</si>
  <si>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</si>
  <si>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</si>
  <si>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</si>
  <si>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</si>
  <si>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</si>
  <si>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</si>
  <si>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</si>
  <si>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</si>
  <si>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</si>
  <si>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</si>
  <si>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</si>
  <si>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</si>
  <si>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</si>
  <si>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</si>
  <si>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</si>
  <si>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</si>
  <si>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</si>
  <si>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</si>
  <si>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</si>
  <si>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</si>
  <si>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</si>
  <si>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</si>
  <si>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</si>
  <si>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</si>
  <si>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</si>
  <si>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</si>
  <si>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</si>
  <si>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</si>
  <si>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</si>
  <si>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</si>
  <si>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</si>
  <si>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</si>
  <si>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</si>
  <si>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</si>
  <si>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</si>
  <si>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</si>
  <si>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</si>
  <si>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</si>
  <si>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</si>
  <si>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</si>
  <si>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</si>
  <si>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</si>
  <si>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</si>
  <si>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</si>
  <si>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</si>
  <si>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</si>
  <si>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</si>
  <si>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</si>
  <si>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</si>
  <si>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</si>
  <si>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</si>
  <si>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</si>
  <si>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</si>
  <si>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</si>
  <si>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</si>
  <si>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</si>
  <si>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</si>
  <si>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</si>
  <si>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</si>
  <si>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</si>
  <si>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</si>
  <si>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</si>
  <si>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</si>
  <si>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</si>
  <si>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</si>
  <si>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</si>
  <si>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</si>
  <si>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</si>
  <si>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</si>
  <si>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</si>
  <si>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</si>
  <si>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</si>
  <si>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</si>
  <si>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</si>
  <si>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</si>
  <si>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</si>
  <si>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</si>
  <si>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</si>
  <si>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</si>
  <si>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</si>
  <si>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</si>
  <si>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</si>
  <si>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</si>
  <si>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</si>
  <si>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</si>
  <si>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</si>
  <si>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</si>
  <si>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</si>
  <si>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</si>
  <si>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</si>
  <si>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</si>
  <si>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</si>
  <si>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</si>
  <si>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</si>
  <si>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</si>
  <si>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</si>
  <si>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</si>
  <si>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</si>
  <si>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</si>
  <si>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</si>
  <si>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</si>
  <si>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</si>
  <si>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</si>
  <si>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</si>
  <si>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</si>
  <si>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</si>
  <si>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</si>
  <si>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</si>
  <si>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</si>
  <si>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</si>
  <si>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</si>
  <si>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</si>
  <si>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</si>
  <si>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</si>
  <si>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</si>
  <si>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</si>
  <si>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</si>
  <si>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</si>
  <si>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</si>
  <si>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</si>
  <si>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</si>
  <si>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</si>
  <si>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</si>
  <si>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</si>
  <si>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</si>
  <si>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</si>
  <si>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</si>
  <si>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</si>
  <si>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</si>
  <si>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</si>
  <si>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</si>
  <si>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</si>
  <si>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</si>
  <si>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</si>
  <si>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</si>
  <si>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</si>
  <si>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</si>
  <si>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</si>
  <si>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</si>
  <si>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</si>
  <si>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</si>
  <si>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</si>
  <si>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</si>
  <si>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</si>
  <si>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</si>
  <si>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</si>
  <si>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</si>
  <si>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</si>
  <si>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</si>
  <si>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</si>
  <si>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</si>
  <si>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</si>
  <si>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</si>
  <si>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</si>
  <si>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</si>
  <si>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</si>
  <si>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</si>
  <si>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</si>
  <si>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</si>
  <si>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</si>
  <si>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</si>
  <si>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</si>
  <si>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</si>
  <si>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</si>
  <si>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</si>
  <si>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</si>
  <si>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</si>
  <si>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</si>
  <si>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</si>
  <si>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</si>
  <si>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</si>
  <si>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</si>
  <si>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</si>
  <si>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</si>
  <si>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</si>
  <si>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</si>
  <si>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</si>
  <si>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</si>
  <si>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</si>
  <si>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</si>
  <si>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</si>
  <si>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</si>
  <si>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</si>
  <si>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</si>
  <si>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</si>
  <si>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</si>
  <si>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</si>
  <si>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</si>
  <si>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</si>
  <si>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</si>
  <si>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</si>
  <si>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</si>
  <si>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</si>
  <si>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</si>
  <si>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</si>
  <si>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</si>
  <si>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</si>
  <si>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</si>
  <si>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</si>
  <si>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</si>
  <si>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</si>
  <si>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</si>
  <si>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</si>
  <si>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</si>
  <si>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</si>
  <si>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</si>
  <si>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</si>
  <si>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</si>
  <si>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</si>
  <si>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</si>
  <si>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</si>
  <si>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</si>
  <si>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</si>
  <si>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</si>
  <si>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</si>
  <si>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</si>
  <si>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</si>
  <si>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</si>
  <si>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</si>
  <si>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</si>
  <si>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</si>
  <si>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</si>
  <si>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</si>
  <si>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</si>
  <si>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</si>
  <si>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</si>
  <si>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</si>
  <si>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</si>
  <si>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</si>
  <si>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</si>
  <si>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</si>
  <si>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</si>
  <si>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</si>
  <si>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</si>
  <si>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</si>
  <si>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</si>
  <si>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</si>
  <si>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</si>
  <si>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</si>
  <si>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</si>
  <si>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</si>
  <si>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</si>
  <si>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</si>
  <si>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</si>
  <si>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</si>
  <si>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</si>
  <si>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</si>
  <si>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</si>
  <si>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</si>
  <si>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</si>
  <si>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</si>
  <si>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</si>
  <si>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</si>
  <si>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</si>
  <si>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</si>
  <si>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</si>
  <si>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</si>
  <si>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</si>
  <si>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</si>
  <si>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</si>
  <si>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</si>
  <si>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</si>
  <si>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</si>
  <si>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</si>
  <si>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</si>
  <si>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</si>
  <si>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</si>
  <si>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</si>
  <si>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</si>
  <si>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</si>
  <si>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</si>
  <si>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</si>
  <si>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</si>
  <si>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</si>
  <si>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</si>
  <si>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</si>
  <si>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</si>
  <si>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</si>
  <si>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</si>
  <si>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</si>
  <si>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</si>
  <si>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</si>
  <si>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</si>
  <si>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</si>
  <si>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</si>
  <si>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</si>
  <si>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</si>
  <si>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</si>
  <si>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</si>
  <si>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</si>
  <si>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</si>
  <si>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</si>
  <si>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</si>
  <si>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</si>
  <si>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</si>
  <si>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</si>
  <si>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</si>
  <si>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</si>
  <si>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</si>
  <si>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</si>
  <si>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</si>
  <si>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</si>
  <si>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</si>
  <si>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</si>
  <si>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</si>
  <si>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</si>
  <si>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</si>
  <si>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</si>
  <si>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</si>
  <si>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</si>
  <si>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</si>
  <si>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</si>
  <si>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</si>
  <si>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</si>
  <si>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</si>
  <si>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</si>
  <si>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</si>
  <si>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</si>
  <si>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</si>
  <si>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</si>
  <si>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</si>
  <si>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</si>
  <si>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</si>
  <si>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</si>
  <si>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</si>
  <si>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</si>
  <si>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</si>
  <si>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</si>
  <si>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</si>
  <si>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</si>
  <si>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</si>
  <si>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</si>
  <si>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</si>
  <si>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</si>
  <si>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</si>
  <si>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</si>
  <si>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</si>
  <si>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</si>
  <si>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</si>
  <si>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</si>
  <si>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</si>
  <si>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</si>
  <si>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</si>
  <si>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</si>
  <si>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</si>
  <si>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</si>
  <si>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</si>
  <si>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</si>
  <si>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</si>
  <si>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</si>
  <si>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</si>
  <si>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</si>
  <si>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</si>
  <si>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</si>
  <si>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</si>
  <si>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</si>
  <si>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</si>
  <si>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</si>
  <si>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</si>
  <si>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</si>
  <si>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</si>
  <si>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</si>
  <si>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</si>
  <si>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</si>
  <si>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</si>
  <si>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</si>
  <si>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</si>
  <si>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</si>
  <si>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</si>
  <si>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</si>
  <si>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</si>
  <si>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</si>
  <si>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</si>
  <si>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</si>
  <si>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</si>
  <si>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</si>
  <si>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</si>
  <si>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</si>
  <si>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</si>
  <si>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</si>
  <si>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</si>
  <si>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</si>
  <si>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</si>
  <si>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</si>
  <si>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</si>
  <si>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</si>
  <si>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</si>
  <si>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</si>
  <si>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</si>
  <si>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</si>
  <si>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</si>
  <si>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</si>
  <si>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</si>
  <si>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</si>
  <si>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</si>
  <si>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</si>
  <si>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</si>
  <si>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</si>
  <si>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</si>
  <si>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</si>
  <si>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</si>
  <si>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</si>
  <si>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</si>
  <si>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</si>
  <si>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</si>
  <si>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</si>
  <si>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</si>
  <si>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</si>
  <si>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</si>
  <si>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</si>
  <si>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</si>
  <si>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</si>
  <si>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</si>
  <si>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</si>
  <si>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</si>
  <si>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</si>
  <si>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</si>
  <si>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</si>
  <si>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</si>
  <si>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</si>
  <si>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</si>
  <si>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</si>
  <si>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</si>
  <si>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</si>
  <si>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</si>
  <si>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</si>
  <si>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</si>
  <si>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</si>
  <si>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</si>
  <si>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</si>
  <si>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</si>
  <si>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</si>
  <si>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</si>
  <si>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</si>
  <si>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</si>
  <si>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</si>
  <si>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</si>
  <si>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</si>
  <si>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</si>
  <si>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</si>
  <si>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</si>
  <si>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</si>
  <si>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</si>
  <si>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</si>
  <si>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</si>
  <si>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</si>
  <si>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</si>
  <si>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</si>
  <si>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</si>
  <si>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</si>
  <si>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</si>
  <si>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</si>
  <si>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</si>
  <si>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</si>
  <si>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</si>
  <si>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</si>
  <si>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</si>
  <si>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</si>
  <si>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</si>
  <si>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</si>
  <si>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</si>
  <si>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</si>
  <si>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</si>
  <si>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</si>
  <si>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</si>
  <si>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</si>
  <si>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</si>
  <si>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</si>
  <si>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</si>
  <si>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</si>
  <si>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</si>
  <si>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</si>
  <si>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</si>
  <si>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</si>
  <si>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</si>
  <si>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</si>
  <si>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</si>
  <si>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</si>
  <si>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</si>
  <si>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</si>
  <si>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</si>
  <si>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</si>
  <si>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</si>
  <si>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</si>
  <si>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</si>
  <si>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</si>
  <si>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</si>
  <si>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</si>
  <si>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</si>
  <si>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</si>
  <si>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</si>
  <si>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</si>
  <si>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</si>
  <si>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</si>
  <si>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</si>
  <si>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</si>
  <si>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</si>
  <si>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</si>
  <si>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</si>
  <si>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</si>
  <si>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</si>
  <si>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</si>
  <si>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</si>
  <si>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</si>
  <si>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</si>
  <si>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</si>
  <si>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</si>
  <si>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</si>
  <si>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</si>
  <si>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</si>
  <si>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</si>
  <si>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</si>
  <si>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</si>
  <si>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</si>
  <si>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</si>
  <si>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</si>
  <si>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</si>
  <si>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</si>
  <si>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</si>
  <si>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</si>
  <si>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</si>
  <si>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</si>
  <si>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</si>
  <si>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</si>
  <si>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</si>
  <si>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</si>
  <si>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</si>
  <si>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</si>
  <si>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</si>
  <si>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</si>
  <si>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</si>
  <si>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</si>
  <si>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</si>
  <si>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</si>
  <si>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</si>
  <si>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</si>
  <si>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</si>
  <si>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</si>
  <si>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</si>
  <si>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</si>
  <si>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</si>
  <si>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</si>
  <si>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</si>
  <si>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</si>
  <si>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</si>
  <si>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</si>
  <si>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</si>
  <si>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</si>
  <si>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</si>
  <si>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</si>
  <si>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</si>
  <si>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</si>
  <si>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</si>
  <si>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</si>
  <si>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</si>
  <si>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</si>
  <si>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</si>
  <si>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</si>
  <si>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</si>
  <si>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</si>
  <si>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</si>
  <si>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</si>
  <si>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</si>
  <si>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</si>
  <si>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</si>
  <si>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</si>
  <si>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</si>
  <si>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</si>
  <si>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</si>
  <si>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</si>
  <si>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</si>
  <si>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</si>
  <si>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</si>
  <si>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</si>
  <si>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</si>
  <si>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</si>
  <si>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</si>
  <si>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</si>
  <si>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</si>
  <si>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</si>
  <si>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</si>
  <si>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</si>
  <si>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</si>
  <si>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</si>
  <si>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</si>
  <si>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</si>
  <si>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</si>
  <si>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</si>
  <si>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</si>
  <si>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</si>
  <si>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</si>
  <si>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</si>
  <si>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</si>
  <si>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</si>
  <si>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</si>
  <si>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</si>
  <si>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</si>
  <si>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</si>
  <si>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</si>
  <si>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</si>
  <si>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</si>
  <si>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</si>
  <si>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</si>
  <si>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</si>
  <si>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</si>
  <si>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</si>
  <si>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</si>
  <si>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</si>
  <si>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</si>
  <si>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</si>
  <si>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</si>
  <si>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</si>
  <si>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</si>
  <si>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</si>
  <si>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</si>
  <si>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</si>
  <si>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</si>
  <si>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</si>
  <si>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</si>
  <si>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</si>
  <si>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</si>
  <si>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</si>
  <si>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</si>
  <si>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</si>
  <si>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</si>
  <si>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</si>
  <si>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</si>
  <si>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</si>
  <si>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</si>
  <si>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</si>
  <si>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</si>
  <si>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</si>
  <si>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</si>
  <si>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</si>
  <si>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</si>
  <si>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</si>
  <si>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</si>
  <si>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</si>
  <si>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</si>
  <si>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</si>
  <si>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</si>
  <si>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</si>
  <si>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</si>
  <si>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</si>
  <si>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</si>
  <si>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</si>
  <si>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</si>
  <si>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</si>
  <si>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</si>
  <si>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</si>
  <si>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</si>
  <si>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</si>
  <si>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</si>
  <si>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</si>
  <si>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</si>
  <si>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</si>
  <si>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</si>
  <si>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</si>
  <si>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</si>
  <si>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</si>
  <si>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</si>
  <si>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</si>
  <si>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</si>
  <si>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</si>
  <si>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</si>
  <si>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</si>
  <si>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</si>
  <si>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</si>
  <si>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</si>
  <si>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</si>
  <si>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</si>
  <si>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</si>
  <si>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</si>
  <si>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</si>
  <si>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</si>
  <si>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</si>
  <si>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</si>
  <si>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</si>
  <si>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</si>
  <si>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</si>
  <si>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</si>
  <si>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</si>
  <si>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</si>
  <si>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</si>
  <si>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</si>
  <si>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</si>
  <si>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</si>
  <si>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</si>
  <si>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</si>
  <si>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</si>
  <si>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</si>
  <si>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</si>
  <si>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</si>
  <si>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</si>
  <si>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</si>
  <si>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</si>
  <si>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</si>
  <si>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</si>
  <si>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</si>
  <si>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</si>
  <si>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</si>
  <si>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</si>
  <si>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</si>
  <si>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</si>
  <si>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</si>
  <si>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</si>
  <si>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</si>
  <si>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</si>
  <si>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</si>
  <si>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</si>
  <si>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</si>
  <si>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</si>
  <si>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</si>
  <si>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</si>
  <si>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</si>
  <si>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</si>
  <si>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</si>
  <si>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</si>
  <si>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</si>
  <si>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</si>
  <si>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</si>
  <si>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</si>
  <si>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</si>
  <si>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</si>
  <si>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</si>
  <si>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</si>
  <si>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</si>
  <si>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</si>
  <si>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</si>
  <si>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</si>
  <si>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</si>
  <si>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</si>
  <si>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</si>
  <si>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</si>
  <si>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</si>
  <si>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</si>
  <si>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</si>
  <si>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</si>
  <si>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</si>
  <si>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</si>
  <si>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</si>
  <si>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</si>
  <si>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</si>
  <si>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</si>
  <si>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</si>
  <si>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</si>
  <si>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</si>
  <si>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</si>
  <si>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</si>
  <si>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</si>
  <si>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</si>
  <si>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</si>
  <si>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</si>
  <si>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</si>
  <si>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</si>
  <si>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</si>
  <si>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</si>
  <si>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</si>
  <si>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</si>
  <si>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</si>
  <si>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</si>
  <si>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</si>
  <si>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</si>
  <si>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</si>
  <si>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</si>
  <si>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</si>
  <si>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</si>
  <si>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</si>
  <si>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</si>
  <si>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</si>
  <si>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</si>
  <si>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</si>
  <si>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</si>
  <si>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</si>
  <si>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</si>
  <si>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</si>
  <si>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</si>
  <si>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</si>
  <si>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</si>
  <si>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</si>
  <si>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</si>
  <si>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</si>
  <si>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</si>
  <si>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</si>
  <si>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</si>
  <si>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</si>
  <si>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</si>
  <si>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</si>
  <si>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</si>
  <si>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</si>
  <si>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</si>
  <si>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</si>
  <si>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</si>
  <si>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</si>
  <si>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</si>
  <si>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</si>
  <si>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</si>
  <si>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</si>
  <si>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</si>
  <si>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</si>
  <si>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</si>
  <si>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</si>
  <si>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</si>
  <si>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</si>
  <si>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</si>
  <si>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</si>
  <si>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</si>
  <si>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</si>
  <si>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</si>
  <si>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</si>
  <si>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</si>
  <si>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</si>
  <si>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</si>
  <si>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</si>
  <si>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</si>
  <si>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</si>
  <si>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</si>
  <si>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</si>
  <si>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</si>
  <si>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</si>
  <si>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</si>
  <si>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</si>
  <si>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</si>
  <si>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</si>
  <si>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</si>
  <si>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</si>
  <si>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</si>
  <si>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</si>
  <si>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</si>
  <si>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</si>
  <si>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</si>
  <si>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</si>
  <si>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</si>
  <si>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</si>
  <si>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</si>
  <si>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</si>
  <si>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</si>
  <si>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</si>
  <si>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</si>
  <si>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</si>
  <si>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</si>
  <si>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</si>
  <si>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</si>
  <si>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</si>
  <si>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</si>
  <si>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</si>
  <si>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</si>
  <si>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</si>
  <si>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</si>
  <si>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</si>
  <si>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</si>
  <si>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</si>
  <si>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</si>
  <si>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</si>
  <si>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</si>
  <si>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</si>
  <si>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</si>
  <si>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</si>
  <si>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</si>
  <si>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</si>
  <si>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</si>
  <si>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</si>
  <si>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</si>
  <si>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</si>
  <si>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</si>
  <si>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</si>
  <si>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</si>
  <si>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</si>
  <si>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</si>
  <si>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</si>
  <si>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</si>
  <si>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</si>
  <si>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</si>
  <si>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</si>
  <si>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</si>
  <si>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</si>
  <si>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</si>
  <si>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</si>
  <si>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</si>
  <si>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</si>
  <si>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</si>
  <si>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</si>
  <si>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</si>
  <si>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</si>
  <si>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</si>
  <si>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</si>
  <si>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</si>
  <si>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</si>
  <si>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</si>
  <si>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</si>
  <si>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</si>
  <si>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</si>
  <si>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</si>
  <si>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</si>
  <si>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</si>
  <si>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</si>
  <si>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</si>
  <si>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</si>
  <si>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</si>
  <si>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</si>
  <si>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</si>
  <si>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</si>
  <si>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</si>
  <si>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</si>
  <si>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</si>
  <si>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</si>
  <si>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</si>
  <si>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</si>
  <si>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</si>
  <si>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</si>
  <si>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</si>
  <si>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</si>
  <si>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</si>
  <si>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</si>
  <si>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</si>
  <si>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</si>
  <si>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</si>
  <si>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</si>
  <si>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</si>
  <si>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</si>
  <si>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</si>
  <si>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</si>
  <si>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</si>
  <si>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</si>
  <si>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</si>
  <si>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</si>
  <si>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</si>
  <si>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</si>
  <si>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</si>
  <si>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</si>
  <si>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</si>
  <si>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</si>
  <si>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</si>
  <si>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</si>
  <si>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</si>
  <si>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</si>
  <si>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</si>
  <si>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</si>
  <si>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</si>
  <si>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</si>
  <si>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</si>
  <si>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</si>
  <si>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</si>
  <si>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</si>
  <si>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</si>
  <si>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</si>
  <si>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</si>
  <si>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</si>
  <si>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</si>
  <si>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</si>
  <si>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</si>
  <si>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</si>
  <si>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</si>
  <si>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</si>
  <si>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</si>
  <si>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</si>
  <si>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</si>
  <si>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</si>
  <si>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</si>
  <si>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</si>
  <si>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</si>
  <si>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</si>
  <si>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</si>
  <si>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</si>
  <si>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</si>
  <si>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</si>
  <si>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</si>
  <si>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</si>
  <si>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</si>
  <si>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</si>
  <si>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</si>
  <si>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</si>
  <si>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</si>
  <si>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</si>
  <si>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</si>
  <si>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</si>
  <si>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</si>
  <si>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</si>
  <si>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</si>
  <si>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</si>
  <si>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</si>
  <si>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</si>
  <si>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</si>
  <si>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</si>
  <si>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</si>
  <si>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</si>
  <si>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</si>
  <si>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</si>
  <si>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</si>
  <si>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</si>
  <si>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</si>
  <si>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</si>
  <si>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</si>
  <si>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</si>
  <si>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</si>
  <si>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</si>
  <si>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</si>
  <si>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</si>
  <si>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</si>
  <si>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</si>
  <si>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</si>
  <si>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</si>
  <si>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</si>
  <si>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</si>
  <si>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</si>
  <si>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</si>
  <si>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</si>
  <si>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</si>
  <si>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</si>
  <si>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</si>
  <si>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</si>
  <si>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</si>
  <si>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</si>
  <si>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</si>
  <si>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</si>
  <si>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</si>
  <si>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</si>
  <si>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</si>
  <si>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</si>
  <si>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</si>
  <si>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</si>
  <si>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</si>
  <si>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</si>
  <si>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</si>
  <si>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</si>
  <si>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</si>
  <si>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</si>
  <si>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</si>
  <si>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</si>
  <si>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</si>
  <si>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</si>
  <si>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</si>
  <si>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</si>
  <si>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</si>
  <si>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</si>
  <si>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</si>
  <si>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</si>
  <si>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</si>
  <si>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</si>
  <si>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</si>
  <si>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</si>
  <si>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</si>
  <si>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</si>
  <si>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</si>
  <si>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</si>
  <si>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</si>
  <si>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</si>
  <si>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</si>
  <si>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</si>
  <si>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</si>
  <si>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</si>
  <si>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</si>
  <si>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</si>
  <si>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</si>
  <si>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</si>
  <si>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</si>
  <si>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</si>
  <si>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</si>
  <si>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</si>
  <si>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</si>
  <si>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</si>
  <si>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</si>
  <si>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</si>
  <si>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</si>
  <si>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</si>
  <si>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</si>
  <si>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</si>
  <si>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</si>
  <si>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</si>
  <si>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</si>
  <si>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</si>
  <si>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</si>
  <si>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</si>
  <si>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</si>
  <si>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</si>
  <si>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</si>
  <si>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</si>
  <si>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</si>
  <si>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</si>
  <si>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</si>
  <si>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</si>
  <si>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</si>
  <si>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</si>
  <si>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</si>
  <si>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</si>
  <si>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</si>
  <si>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</si>
  <si>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</si>
  <si>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</si>
  <si>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</si>
  <si>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</si>
  <si>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</si>
  <si>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</si>
  <si>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</si>
  <si>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</si>
  <si>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</si>
  <si>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</si>
  <si>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</si>
  <si>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</si>
  <si>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</si>
  <si>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</si>
  <si>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</si>
  <si>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</si>
  <si>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</si>
  <si>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</si>
  <si>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</si>
  <si>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</si>
  <si>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</si>
  <si>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</si>
  <si>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</si>
  <si>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</si>
  <si>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</si>
  <si>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</si>
  <si>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</si>
  <si>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</si>
  <si>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</si>
  <si>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</si>
  <si>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</si>
  <si>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</si>
  <si>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</si>
  <si>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</si>
  <si>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</si>
  <si>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</si>
  <si>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</si>
  <si>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</si>
  <si>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</si>
  <si>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</si>
  <si>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</si>
  <si>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</si>
  <si>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</si>
  <si>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</si>
  <si>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</si>
  <si>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</si>
  <si>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</si>
  <si>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</si>
  <si>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</si>
  <si>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</si>
  <si>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</si>
  <si>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</si>
  <si>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</si>
  <si>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</si>
  <si>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</si>
  <si>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</si>
  <si>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</si>
  <si>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</si>
  <si>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</si>
  <si>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</si>
  <si>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</si>
  <si>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</si>
  <si>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</si>
  <si>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</si>
  <si>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</si>
  <si>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</si>
  <si>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</si>
  <si>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</si>
  <si>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</si>
  <si>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</si>
  <si>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</si>
  <si>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</si>
  <si>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</si>
  <si>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</si>
  <si>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</si>
  <si>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</si>
  <si>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</si>
  <si>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</si>
  <si>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</si>
  <si>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</si>
  <si>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</si>
  <si>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</si>
  <si>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</si>
  <si>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</si>
  <si>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</si>
  <si>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</si>
  <si>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</si>
  <si>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</si>
  <si>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</si>
  <si>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</si>
  <si>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</si>
  <si>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</si>
  <si>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</si>
  <si>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</si>
  <si>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</si>
  <si>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</si>
  <si>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</si>
  <si>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</si>
  <si>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</si>
  <si>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</si>
  <si>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</si>
  <si>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</si>
  <si>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</si>
  <si>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</si>
  <si>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</si>
  <si>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</si>
  <si>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</si>
  <si>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</si>
  <si>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</si>
  <si>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</si>
  <si>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</si>
  <si>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</si>
  <si>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</si>
  <si>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</si>
  <si>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</si>
  <si>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</si>
  <si>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</si>
  <si>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</si>
  <si>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</si>
  <si>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</si>
  <si>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</si>
  <si>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</si>
  <si>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</si>
  <si>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</si>
  <si>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</si>
  <si>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</si>
  <si>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</si>
  <si>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</si>
  <si>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</si>
  <si>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</si>
  <si>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</si>
  <si>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</si>
  <si>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</si>
  <si>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</si>
  <si>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</si>
  <si>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</si>
  <si>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</si>
  <si>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</si>
  <si>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</si>
  <si>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</si>
  <si>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</si>
  <si>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</si>
  <si>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</si>
  <si>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</si>
  <si>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</si>
  <si>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</si>
  <si>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</si>
  <si>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</si>
  <si>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</si>
  <si>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</si>
  <si>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</si>
  <si>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</si>
  <si>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</si>
  <si>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</si>
  <si>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</si>
  <si>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</si>
  <si>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</si>
  <si>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</si>
  <si>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</si>
  <si>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</si>
  <si>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</si>
  <si>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</si>
  <si>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</si>
  <si>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</si>
  <si>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</si>
  <si>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</si>
  <si>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</si>
  <si>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</si>
  <si>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</si>
  <si>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</si>
  <si>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</si>
  <si>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</si>
  <si>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</si>
  <si>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</si>
  <si>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</si>
  <si>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</si>
  <si>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</si>
  <si>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</si>
  <si>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</si>
  <si>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</si>
  <si>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</si>
  <si>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</si>
  <si>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</si>
  <si>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</si>
  <si>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</si>
  <si>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</si>
  <si>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</si>
  <si>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</si>
  <si>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</si>
  <si>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</si>
  <si>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</si>
  <si>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</si>
  <si>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</si>
  <si>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</si>
  <si>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</si>
  <si>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</si>
  <si>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</si>
  <si>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</si>
  <si>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</si>
  <si>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</si>
  <si>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</si>
  <si>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</si>
  <si>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</si>
  <si>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</si>
  <si>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</si>
  <si>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</si>
  <si>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</si>
  <si>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</si>
  <si>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</si>
  <si>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</si>
  <si>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</si>
  <si>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</si>
  <si>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</si>
  <si>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</si>
  <si>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</si>
  <si>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</si>
  <si>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</si>
  <si>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</si>
  <si>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</si>
  <si>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</si>
  <si>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</si>
  <si>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</si>
  <si>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</si>
  <si>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</si>
  <si>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</si>
  <si>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</si>
  <si>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</si>
  <si>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</si>
  <si>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</si>
  <si>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</si>
  <si>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</si>
  <si>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</si>
  <si>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</si>
  <si>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</si>
  <si>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</si>
  <si>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</si>
  <si>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</si>
  <si>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</si>
  <si>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</si>
  <si>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</si>
  <si>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</si>
  <si>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</si>
  <si>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</si>
  <si>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</si>
  <si>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</si>
  <si>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</si>
  <si>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</si>
  <si>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</si>
  <si>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</si>
  <si>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</si>
  <si>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</si>
  <si>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</si>
  <si>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</si>
  <si>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</si>
  <si>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</si>
  <si>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</si>
  <si>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</si>
  <si>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</si>
  <si>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</si>
  <si>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</si>
  <si>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</si>
  <si>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</si>
  <si>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</si>
  <si>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</si>
  <si>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</si>
  <si>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</si>
  <si>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</si>
  <si>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</si>
  <si>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</si>
  <si>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</si>
  <si>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</si>
  <si>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</si>
  <si>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</si>
  <si>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</si>
  <si>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</si>
  <si>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</si>
  <si>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</si>
  <si>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</si>
  <si>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</si>
  <si>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</si>
  <si>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</si>
  <si>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</si>
  <si>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</si>
  <si>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</si>
  <si>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</si>
  <si>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</si>
  <si>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</si>
  <si>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</si>
  <si>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</si>
  <si>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</si>
  <si>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</si>
  <si>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</si>
  <si>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</si>
  <si>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</si>
  <si>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</si>
  <si>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</si>
  <si>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</si>
  <si>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</si>
  <si>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</si>
  <si>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</si>
  <si>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</si>
  <si>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</si>
  <si>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</si>
  <si>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</si>
  <si>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</si>
  <si>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</si>
  <si>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</si>
  <si>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</si>
  <si>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</si>
  <si>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</si>
  <si>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</si>
  <si>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</si>
  <si>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</si>
  <si>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</si>
  <si>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</si>
  <si>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</si>
  <si>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</si>
  <si>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</si>
  <si>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</si>
  <si>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</si>
  <si>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</si>
  <si>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</si>
  <si>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</si>
  <si>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</si>
  <si>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</si>
  <si>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</si>
  <si>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</si>
  <si>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</si>
  <si>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</si>
  <si>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</si>
  <si>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</si>
  <si>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</si>
  <si>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</si>
  <si>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</si>
  <si>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</si>
  <si>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</si>
  <si>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</si>
  <si>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</si>
  <si>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</si>
  <si>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</si>
  <si>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</si>
  <si>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</si>
  <si>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</si>
  <si>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</si>
  <si>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</si>
  <si>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</si>
  <si>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</si>
  <si>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</si>
  <si>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</si>
  <si>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</si>
  <si>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</si>
  <si>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</si>
  <si>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</si>
  <si>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</si>
  <si>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</si>
  <si>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</si>
  <si>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</si>
  <si>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</si>
  <si>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</si>
  <si>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</si>
  <si>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</si>
  <si>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</si>
  <si>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</si>
  <si>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</si>
  <si>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</si>
  <si>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</si>
  <si>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</si>
  <si>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</si>
  <si>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</si>
  <si>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</si>
  <si>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</si>
  <si>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</si>
  <si>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</si>
  <si>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</si>
  <si>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</si>
  <si>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</si>
  <si>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</si>
  <si>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</si>
  <si>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</si>
  <si>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</si>
  <si>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</si>
  <si>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</si>
  <si>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</si>
  <si>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</si>
  <si>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</si>
  <si>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</si>
  <si>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</si>
  <si>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</si>
  <si>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</si>
  <si>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</si>
  <si>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</si>
  <si>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</si>
  <si>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</si>
  <si>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</si>
  <si>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</si>
  <si>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</si>
  <si>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</si>
  <si>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</si>
  <si>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</si>
  <si>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</si>
  <si>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</si>
  <si>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</si>
  <si>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</si>
  <si>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</si>
  <si>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</si>
  <si>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</si>
  <si>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</si>
  <si>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</si>
  <si>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</si>
  <si>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</si>
  <si>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</si>
  <si>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</si>
  <si>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</si>
  <si>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</si>
  <si>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</si>
  <si>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</si>
  <si>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</si>
  <si>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</si>
  <si>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</si>
  <si>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</si>
  <si>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</si>
  <si>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</si>
  <si>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</si>
  <si>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</si>
  <si>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</si>
  <si>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</si>
  <si>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</si>
  <si>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</si>
  <si>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</si>
  <si>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</si>
  <si>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</si>
  <si>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</si>
  <si>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</si>
  <si>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</si>
  <si>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</si>
  <si>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</si>
  <si>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</si>
  <si>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</si>
  <si>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</si>
  <si>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</si>
  <si>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</si>
  <si>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</si>
  <si>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</si>
  <si>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</si>
  <si>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</si>
  <si>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</si>
  <si>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</si>
  <si>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</si>
  <si>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</si>
  <si>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</si>
  <si>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</si>
  <si>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</si>
  <si>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</si>
  <si>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</si>
  <si>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</si>
  <si>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</si>
  <si>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</si>
  <si>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</si>
  <si>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</si>
  <si>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</si>
  <si>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</si>
  <si>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</si>
  <si>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</si>
  <si>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</si>
  <si>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</si>
  <si>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</si>
  <si>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</si>
  <si>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</si>
  <si>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</si>
  <si>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</si>
  <si>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</si>
  <si>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</si>
  <si>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</si>
  <si>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</si>
  <si>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</si>
  <si>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</si>
  <si>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</si>
  <si>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</si>
  <si>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</si>
  <si>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</si>
  <si>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</si>
  <si>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</si>
  <si>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</si>
  <si>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</si>
  <si>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</si>
  <si>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</si>
  <si>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</si>
  <si>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</si>
  <si>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</si>
  <si>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</si>
  <si>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</si>
  <si>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</si>
  <si>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</si>
  <si>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</si>
  <si>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</si>
  <si>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</si>
  <si>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</si>
  <si>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</si>
  <si>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</si>
  <si>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</si>
  <si>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</si>
  <si>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</si>
  <si>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</si>
  <si>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</si>
  <si>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</si>
  <si>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</si>
  <si>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</si>
  <si>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</si>
  <si>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</si>
  <si>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</si>
  <si>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</si>
  <si>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</si>
  <si>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</si>
  <si>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</si>
  <si>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</si>
  <si>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</si>
  <si>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</si>
  <si>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</si>
  <si>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</si>
  <si>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</si>
  <si>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</si>
  <si>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</si>
  <si>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</si>
  <si>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</si>
  <si>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</si>
  <si>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</si>
  <si>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</si>
  <si>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</si>
  <si>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</si>
  <si>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</si>
  <si>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</si>
  <si>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</si>
  <si>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</si>
  <si>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</si>
  <si>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</si>
  <si>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</si>
  <si>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</si>
  <si>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</si>
  <si>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</si>
  <si>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</si>
  <si>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</si>
  <si>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</si>
  <si>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</si>
  <si>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</si>
  <si>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</si>
  <si>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</si>
  <si>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</si>
  <si>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</si>
  <si>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</si>
  <si>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</si>
  <si>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</si>
  <si>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</si>
  <si>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</si>
  <si>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</si>
  <si>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</si>
  <si>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</si>
  <si>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</si>
  <si>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</si>
  <si>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</si>
  <si>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</si>
  <si>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</si>
  <si>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</si>
  <si>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</si>
  <si>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</si>
  <si>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</si>
  <si>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</si>
  <si>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</si>
  <si>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</si>
  <si>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</si>
  <si>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</si>
  <si>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</si>
  <si>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</si>
  <si>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</si>
  <si>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</si>
  <si>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</si>
  <si>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</si>
  <si>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</si>
  <si>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</si>
  <si>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</si>
  <si>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</si>
  <si>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</si>
  <si>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</si>
  <si>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</si>
  <si>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</si>
  <si>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</si>
  <si>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</si>
  <si>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</si>
  <si>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</si>
  <si>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</si>
  <si>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</si>
  <si>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</si>
  <si>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</si>
  <si>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</si>
  <si>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</si>
  <si>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</si>
  <si>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</si>
  <si>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</si>
  <si>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</si>
  <si>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</si>
  <si>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</si>
  <si>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</si>
  <si>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</si>
  <si>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</si>
  <si>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</si>
  <si>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</si>
  <si>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</si>
  <si>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</si>
  <si>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</si>
  <si>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</si>
  <si>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</si>
  <si>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</si>
  <si>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</si>
  <si>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</si>
  <si>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</si>
  <si>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</si>
  <si>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</si>
  <si>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</si>
  <si>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</si>
  <si>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</si>
  <si>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</si>
  <si>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</si>
  <si>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</si>
  <si>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</si>
  <si>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</si>
  <si>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</si>
  <si>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</si>
  <si>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</si>
  <si>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</si>
  <si>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</si>
  <si>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</si>
  <si>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</si>
  <si>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</si>
  <si>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</si>
  <si>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</si>
  <si>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</si>
  <si>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</si>
  <si>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</si>
  <si>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</si>
  <si>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</si>
  <si>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</si>
  <si>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</si>
  <si>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</si>
  <si>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</si>
  <si>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</si>
  <si>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</si>
  <si>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</si>
  <si>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</si>
  <si>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</si>
  <si>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</si>
  <si>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</si>
  <si>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</si>
  <si>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</si>
  <si>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</si>
  <si>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</si>
  <si>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</si>
  <si>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</si>
  <si>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</si>
  <si>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</si>
  <si>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</si>
  <si>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</si>
  <si>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</si>
  <si>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</si>
  <si>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</si>
  <si>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</si>
  <si>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</si>
  <si>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</si>
  <si>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</si>
  <si>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</si>
  <si>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</si>
  <si>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</si>
  <si>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</si>
  <si>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</si>
  <si>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</si>
  <si>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</si>
  <si>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</si>
  <si>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</si>
  <si>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</si>
  <si>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</si>
  <si>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</si>
  <si>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</si>
  <si>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</si>
  <si>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</si>
  <si>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</si>
  <si>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</si>
  <si>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</si>
  <si>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</si>
  <si>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</si>
  <si>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</si>
  <si>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</si>
  <si>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</si>
  <si>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</si>
  <si>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</si>
  <si>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</si>
  <si>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</si>
  <si>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</si>
  <si>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</si>
  <si>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</si>
  <si>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</si>
  <si>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</si>
  <si>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</si>
  <si>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</si>
  <si>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</si>
  <si>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</si>
  <si>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</si>
  <si>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</si>
  <si>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</si>
  <si>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</si>
  <si>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</si>
  <si>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</si>
  <si>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</si>
  <si>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</si>
  <si>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</si>
  <si>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</si>
  <si>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</si>
  <si>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</si>
  <si>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</si>
  <si>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</si>
  <si>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</si>
  <si>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</si>
  <si>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</si>
  <si>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</si>
  <si>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</si>
  <si>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</si>
  <si>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</si>
  <si>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</si>
  <si>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</si>
  <si>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</si>
  <si>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</si>
  <si>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</si>
  <si>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</si>
  <si>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</si>
  <si>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</si>
  <si>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</si>
  <si>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</si>
  <si>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</si>
  <si>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</si>
  <si>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</si>
  <si>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</si>
  <si>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</si>
  <si>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</si>
  <si>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</si>
  <si>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</si>
  <si>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</si>
  <si>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</si>
  <si>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</si>
  <si>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</si>
  <si>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</si>
  <si>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</si>
  <si>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</si>
  <si>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</si>
  <si>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</si>
  <si>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</si>
  <si>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</si>
  <si>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</si>
  <si>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</si>
  <si>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</si>
  <si>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</si>
  <si>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</si>
  <si>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</si>
  <si>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</si>
  <si>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</si>
  <si>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</si>
  <si>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</si>
  <si>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</si>
  <si>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</si>
  <si>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</si>
  <si>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</si>
  <si>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</si>
  <si>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</si>
  <si>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</si>
  <si>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</si>
  <si>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</si>
  <si>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</si>
  <si>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</si>
  <si>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</si>
  <si>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</si>
  <si>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</si>
  <si>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</si>
  <si>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</si>
  <si>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</si>
  <si>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</si>
  <si>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</si>
  <si>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</si>
  <si>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</si>
  <si>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</si>
  <si>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</si>
  <si>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</si>
  <si>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</si>
  <si>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</si>
  <si>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</si>
  <si>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</si>
  <si>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</si>
  <si>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</si>
  <si>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</si>
  <si>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</si>
  <si>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</si>
  <si>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</si>
  <si>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</si>
  <si>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</si>
  <si>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</si>
  <si>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</si>
  <si>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</si>
  <si>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</si>
  <si>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</si>
  <si>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</si>
  <si>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</si>
  <si>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</si>
  <si>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</si>
  <si>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</si>
  <si>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</si>
  <si>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</si>
  <si>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</si>
  <si>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</si>
  <si>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</si>
  <si>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</si>
  <si>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</si>
  <si>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</si>
  <si>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</si>
  <si>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</si>
  <si>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</si>
  <si>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</si>
  <si>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</si>
  <si>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</si>
  <si>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</si>
  <si>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</si>
  <si>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</si>
  <si>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</si>
  <si>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</si>
  <si>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</si>
  <si>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</si>
  <si>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</si>
  <si>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</si>
  <si>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</si>
  <si>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</si>
  <si>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</si>
  <si>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</si>
  <si>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</si>
  <si>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</si>
  <si>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</si>
  <si>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</si>
  <si>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</si>
  <si>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</si>
  <si>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</si>
  <si>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</si>
  <si>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</si>
  <si>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</si>
  <si>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</si>
  <si>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</si>
  <si>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</si>
  <si>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</si>
  <si>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</si>
  <si>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</si>
  <si>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</si>
  <si>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</si>
  <si>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</si>
  <si>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</si>
  <si>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</si>
  <si>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</si>
  <si>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</si>
  <si>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</si>
  <si>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</si>
  <si>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</si>
  <si>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</si>
  <si>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</si>
  <si>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</si>
  <si>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</si>
  <si>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</si>
  <si>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</si>
  <si>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</si>
  <si>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</si>
  <si>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</si>
  <si>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</si>
  <si>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</si>
  <si>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</si>
  <si>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</si>
  <si>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</si>
  <si>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</si>
  <si>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</si>
  <si>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</si>
  <si>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</si>
  <si>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</si>
  <si>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</si>
  <si>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</si>
  <si>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</si>
  <si>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</si>
  <si>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</si>
  <si>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</si>
  <si>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</si>
  <si>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</si>
  <si>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</si>
  <si>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</si>
  <si>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</si>
  <si>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</si>
  <si>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</si>
  <si>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</si>
  <si>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</si>
  <si>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</si>
  <si>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</si>
  <si>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</si>
  <si>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</si>
  <si>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</si>
  <si>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</si>
  <si>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</si>
  <si>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</si>
  <si>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</si>
  <si>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</si>
  <si>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</si>
  <si>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</si>
  <si>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</si>
  <si>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</si>
  <si>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</si>
  <si>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</si>
  <si>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</si>
  <si>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</si>
  <si>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</si>
  <si>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</si>
  <si>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</si>
  <si>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</si>
  <si>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</si>
  <si>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</si>
  <si>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</si>
  <si>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</si>
  <si>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</si>
  <si>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</si>
  <si>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</si>
  <si>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</si>
  <si>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</si>
  <si>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</si>
  <si>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</si>
  <si>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</si>
  <si>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</si>
  <si>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</si>
  <si>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</si>
  <si>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</si>
  <si>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</si>
  <si>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</si>
  <si>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</si>
  <si>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</si>
  <si>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</si>
  <si>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</si>
  <si>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</si>
  <si>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</si>
  <si>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</si>
  <si>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</si>
  <si>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</si>
  <si>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</si>
  <si>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</si>
  <si>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</si>
  <si>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</si>
  <si>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</si>
  <si>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</si>
  <si>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</si>
  <si>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</si>
  <si>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</si>
  <si>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</si>
  <si>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</si>
  <si>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</si>
  <si>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</si>
  <si>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</si>
  <si>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</si>
  <si>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</si>
  <si>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</si>
  <si>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</si>
  <si>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</si>
  <si>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</si>
  <si>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</si>
  <si>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</si>
  <si>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</si>
  <si>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</si>
  <si>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</si>
  <si>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</si>
  <si>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</si>
  <si>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</si>
  <si>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</si>
  <si>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</si>
  <si>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</si>
  <si>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</si>
  <si>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</si>
  <si>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</si>
  <si>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</si>
  <si>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</si>
  <si>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</si>
  <si>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</si>
  <si>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</si>
  <si>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</si>
  <si>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</si>
  <si>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</si>
  <si>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</si>
  <si>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</si>
  <si>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</si>
  <si>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</si>
  <si>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</si>
  <si>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</si>
  <si>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</si>
  <si>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</si>
  <si>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</si>
  <si>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</si>
  <si>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</si>
  <si>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</si>
  <si>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</si>
  <si>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</si>
  <si>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</si>
  <si>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</si>
  <si>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</si>
  <si>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</si>
  <si>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</si>
  <si>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</si>
  <si>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</si>
  <si>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</si>
  <si>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</si>
  <si>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</si>
  <si>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</si>
  <si>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</si>
  <si>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</si>
  <si>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</si>
  <si>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</si>
  <si>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</si>
  <si>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</si>
  <si>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</si>
  <si>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</si>
  <si>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</si>
  <si>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</si>
  <si>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</si>
  <si>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</si>
  <si>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</si>
  <si>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</si>
  <si>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</si>
  <si>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</si>
  <si>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</si>
  <si>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</si>
  <si>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</si>
  <si>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</si>
  <si>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</si>
  <si>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</si>
  <si>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</si>
  <si>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</si>
  <si>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</si>
  <si>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</si>
  <si>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</si>
  <si>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</si>
  <si>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</si>
  <si>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</si>
  <si>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</si>
  <si>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</si>
  <si>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</si>
  <si>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</si>
  <si>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</si>
  <si>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</si>
  <si>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</si>
  <si>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</si>
  <si>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</si>
  <si>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</si>
  <si>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</si>
  <si>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</si>
  <si>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</si>
  <si>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</si>
  <si>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</si>
  <si>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</si>
  <si>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</si>
  <si>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</si>
  <si>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</si>
  <si>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</si>
  <si>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</si>
  <si>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</si>
  <si>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</si>
  <si>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</si>
  <si>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</si>
  <si>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</si>
  <si>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</si>
  <si>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</si>
  <si>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</si>
  <si>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</si>
  <si>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</si>
  <si>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</si>
  <si>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</si>
  <si>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</si>
  <si>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</si>
  <si>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</si>
  <si>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</si>
  <si>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</si>
  <si>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</si>
  <si>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</si>
  <si>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</si>
  <si>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</si>
  <si>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</si>
  <si>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</si>
  <si>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</si>
  <si>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</si>
  <si>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</si>
  <si>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</si>
  <si>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</si>
  <si>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</si>
  <si>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</si>
  <si>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</si>
  <si>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</si>
  <si>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</si>
  <si>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</si>
  <si>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</si>
  <si>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</si>
  <si>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</si>
  <si>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</si>
  <si>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</si>
  <si>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</si>
  <si>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</si>
  <si>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</si>
  <si>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</si>
  <si>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</si>
  <si>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</si>
  <si>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</si>
  <si>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</si>
  <si>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</si>
  <si>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</si>
  <si>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</si>
  <si>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</si>
  <si>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</si>
  <si>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</si>
  <si>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</si>
  <si>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</si>
  <si>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</si>
  <si>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</si>
  <si>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</si>
  <si>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</si>
  <si>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</si>
  <si>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</si>
  <si>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</si>
  <si>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</si>
  <si>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</si>
  <si>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</si>
  <si>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</si>
  <si>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</si>
  <si>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</si>
  <si>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</si>
  <si>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</si>
  <si>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</si>
  <si>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</si>
  <si>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</si>
  <si>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</si>
  <si>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</si>
  <si>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</si>
  <si>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</si>
  <si>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</si>
  <si>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</si>
  <si>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</si>
  <si>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</si>
  <si>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</si>
  <si>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</si>
  <si>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</si>
  <si>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</si>
  <si>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</si>
  <si>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</si>
  <si>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</si>
  <si>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</si>
  <si>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</si>
  <si>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</si>
  <si>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</si>
  <si>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</si>
  <si>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</si>
  <si>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</si>
  <si>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</si>
  <si>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</si>
  <si>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</si>
  <si>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</si>
  <si>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</si>
  <si>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</si>
  <si>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</si>
  <si>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</si>
  <si>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</si>
  <si>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</si>
  <si>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</si>
  <si>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</si>
  <si>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</si>
  <si>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</si>
  <si>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</si>
  <si>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</si>
  <si>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</si>
  <si>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</si>
  <si>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</si>
  <si>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</si>
  <si>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</si>
  <si>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</si>
  <si>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</si>
  <si>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</si>
  <si>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</si>
  <si>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</si>
  <si>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</si>
  <si>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</si>
  <si>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</si>
  <si>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</si>
  <si>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</si>
  <si>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</si>
  <si>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</si>
  <si>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</si>
  <si>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</si>
  <si>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</si>
  <si>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</si>
  <si>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</si>
  <si>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</si>
  <si>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</si>
  <si>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</si>
  <si>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</si>
  <si>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</si>
  <si>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</si>
  <si>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</si>
  <si>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</si>
  <si>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</si>
  <si>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</si>
  <si>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</si>
  <si>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</si>
  <si>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</si>
  <si>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</si>
  <si>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</si>
  <si>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</si>
  <si>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</si>
  <si>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</si>
  <si>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</si>
  <si>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</si>
  <si>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</si>
  <si>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</si>
  <si>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</si>
  <si>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</si>
  <si>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</si>
  <si>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</si>
  <si>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</si>
  <si>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</si>
  <si>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</si>
  <si>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</si>
  <si>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</si>
  <si>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</si>
  <si>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</si>
  <si>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</si>
  <si>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</si>
  <si>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</si>
  <si>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</si>
  <si>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</si>
  <si>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</si>
  <si>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</si>
  <si>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</si>
  <si>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</si>
  <si>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</si>
  <si>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</si>
  <si>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</si>
  <si>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</si>
  <si>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</si>
  <si>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</si>
  <si>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</si>
  <si>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</si>
  <si>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</si>
  <si>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</si>
  <si>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</si>
  <si>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</si>
  <si>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</si>
  <si>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</si>
  <si>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</si>
  <si>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</si>
  <si>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</si>
  <si>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</si>
  <si>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</si>
  <si>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</si>
  <si>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</si>
  <si>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</si>
  <si>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</si>
  <si>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</si>
  <si>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</si>
  <si>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</si>
  <si>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</si>
  <si>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</si>
  <si>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</si>
  <si>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</si>
  <si>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</si>
  <si>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</si>
  <si>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</si>
  <si>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</si>
  <si>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</si>
  <si>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</si>
  <si>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</si>
  <si>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</si>
  <si>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</si>
  <si>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</si>
  <si>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</si>
  <si>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</si>
  <si>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</si>
  <si>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</si>
  <si>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</si>
  <si>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</si>
  <si>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</si>
  <si>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</si>
  <si>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</si>
  <si>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</si>
  <si>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</si>
  <si>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</si>
  <si>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</si>
  <si>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</si>
  <si>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</si>
  <si>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</si>
  <si>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</si>
  <si>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</si>
  <si>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</si>
  <si>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</si>
  <si>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</si>
  <si>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</si>
  <si>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</si>
  <si>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</si>
  <si>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</si>
  <si>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</si>
  <si>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</si>
  <si>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</si>
  <si>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</si>
  <si>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</si>
  <si>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</si>
  <si>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</si>
  <si>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</si>
  <si>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</si>
  <si>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</si>
  <si>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</si>
  <si>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</si>
  <si>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</si>
  <si>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</si>
  <si>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</si>
  <si>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</si>
  <si>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</si>
  <si>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</si>
  <si>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</si>
  <si>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</si>
  <si>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</si>
  <si>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</si>
  <si>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</si>
  <si>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</si>
  <si>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</si>
  <si>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</si>
  <si>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</si>
  <si>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</si>
  <si>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</si>
  <si>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</si>
  <si>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</si>
  <si>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</si>
  <si>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</si>
  <si>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</si>
  <si>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</si>
  <si>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</si>
  <si>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</si>
  <si>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</si>
  <si>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</si>
  <si>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</si>
  <si>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</si>
  <si>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</si>
  <si>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</si>
  <si>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</si>
  <si>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</si>
  <si>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</si>
  <si>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</si>
  <si>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</si>
  <si>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</si>
  <si>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</si>
  <si>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</si>
  <si>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</si>
  <si>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</si>
  <si>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</si>
  <si>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</si>
  <si>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</si>
  <si>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</si>
  <si>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</si>
  <si>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</si>
  <si>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</si>
  <si>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</si>
  <si>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</si>
  <si>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</si>
  <si>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</si>
  <si>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</si>
  <si>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</si>
  <si>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</si>
  <si>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</si>
  <si>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</si>
  <si>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</si>
  <si>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</si>
  <si>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</si>
  <si>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</si>
  <si>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</si>
  <si>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</si>
  <si>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</si>
  <si>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</si>
  <si>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</si>
  <si>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</si>
  <si>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</si>
  <si>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</si>
  <si>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</si>
  <si>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</si>
  <si>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</si>
  <si>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</si>
  <si>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</si>
  <si>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</si>
  <si>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</si>
  <si>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</si>
  <si>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</si>
  <si>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</si>
  <si>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</si>
  <si>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</si>
  <si>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</si>
  <si>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</si>
  <si>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</si>
  <si>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</si>
  <si>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</si>
  <si>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</si>
  <si>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</si>
  <si>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</si>
  <si>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</si>
  <si>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</si>
  <si>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</si>
  <si>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</si>
  <si>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</si>
  <si>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</si>
  <si>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</si>
  <si>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</si>
  <si>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</si>
  <si>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</si>
  <si>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</si>
  <si>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</si>
  <si>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</si>
  <si>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</si>
  <si>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</si>
  <si>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</si>
  <si>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</si>
  <si>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</si>
  <si>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</si>
  <si>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</si>
  <si>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</si>
  <si>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</si>
  <si>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</si>
  <si>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</si>
  <si>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</si>
  <si>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</si>
  <si>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</si>
  <si>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</si>
  <si>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</si>
  <si>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</si>
  <si>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</si>
  <si>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</si>
  <si>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</si>
  <si>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</si>
  <si>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</si>
  <si>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</si>
  <si>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</si>
  <si>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</si>
  <si>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</si>
  <si>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</si>
  <si>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</si>
  <si>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</si>
  <si>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</si>
  <si>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</si>
  <si>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</si>
  <si>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</si>
  <si>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</si>
  <si>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</si>
  <si>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</si>
  <si>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</si>
  <si>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</si>
  <si>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</si>
  <si>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</si>
  <si>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</si>
  <si>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</si>
  <si>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</si>
  <si>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</si>
  <si>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</si>
  <si>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</si>
  <si>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</si>
  <si>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</si>
  <si>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</si>
  <si>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</si>
  <si>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</si>
  <si>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</si>
  <si>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</si>
  <si>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</si>
  <si>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</si>
  <si>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</si>
  <si>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</si>
  <si>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</si>
  <si>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</si>
  <si>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</si>
  <si>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</si>
  <si>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</si>
  <si>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</si>
  <si>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</si>
  <si>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</si>
  <si>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</si>
  <si>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</si>
  <si>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</si>
  <si>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</si>
  <si>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</si>
  <si>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</si>
  <si>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</si>
  <si>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</si>
  <si>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</si>
  <si>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</si>
  <si>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</si>
  <si>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</si>
  <si>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</si>
  <si>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</si>
  <si>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</si>
  <si>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</si>
  <si>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</si>
  <si>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</si>
  <si>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</si>
  <si>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</si>
  <si>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</si>
  <si>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</si>
  <si>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</si>
  <si>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</si>
  <si>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</si>
  <si>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</si>
  <si>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</si>
  <si>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</si>
  <si>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</si>
  <si>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</si>
  <si>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</si>
  <si>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</si>
  <si>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</si>
  <si>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</si>
  <si>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</si>
  <si>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</si>
  <si>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</si>
  <si>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</si>
  <si>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</si>
  <si>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</si>
  <si>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</si>
  <si>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</si>
  <si>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</si>
  <si>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</si>
  <si>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</si>
  <si>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</si>
  <si>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</si>
  <si>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</si>
  <si>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</si>
  <si>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</si>
  <si>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</si>
  <si>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</si>
  <si>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</si>
  <si>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</si>
  <si>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</si>
  <si>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</si>
  <si>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</si>
  <si>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</si>
  <si>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</si>
  <si>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</si>
  <si>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</si>
  <si>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</si>
  <si>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</si>
  <si>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</si>
  <si>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</si>
  <si>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</si>
  <si>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</si>
  <si>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</si>
  <si>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</si>
  <si>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</si>
  <si>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</si>
  <si>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</si>
  <si>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</si>
  <si>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</si>
  <si>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</si>
  <si>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</si>
  <si>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</si>
  <si>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</si>
  <si>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</si>
  <si>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</si>
  <si>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</si>
  <si>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</si>
  <si>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</si>
  <si>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</si>
  <si>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</si>
  <si>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</si>
  <si>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</si>
  <si>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</si>
  <si>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</si>
  <si>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</si>
  <si>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</si>
  <si>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</si>
  <si>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</si>
  <si>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</si>
  <si>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</si>
  <si>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</si>
  <si>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</si>
  <si>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</si>
  <si>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</si>
  <si>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</si>
  <si>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</si>
  <si>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</si>
  <si>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</si>
  <si>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</si>
  <si>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</si>
  <si>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</si>
  <si>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</si>
  <si>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</si>
  <si>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</si>
  <si>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</si>
  <si>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</si>
  <si>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</si>
  <si>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</si>
  <si>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</si>
  <si>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</si>
  <si>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</si>
  <si>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</si>
  <si>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</si>
  <si>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</si>
  <si>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</si>
  <si>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</si>
  <si>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</si>
  <si>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</si>
  <si>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</si>
  <si>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</si>
  <si>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</si>
  <si>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</si>
  <si>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</si>
  <si>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</si>
  <si>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</si>
  <si>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</si>
  <si>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</si>
  <si>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</si>
  <si>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</si>
  <si>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</si>
  <si>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</si>
  <si>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</si>
  <si>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</si>
  <si>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</si>
  <si>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</si>
  <si>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</si>
  <si>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</si>
  <si>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</si>
  <si>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</si>
  <si>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</si>
  <si>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</si>
  <si>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</si>
  <si>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</si>
  <si>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</si>
  <si>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</si>
  <si>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</si>
  <si>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</si>
  <si>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</si>
  <si>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</si>
  <si>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</si>
  <si>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</si>
  <si>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</si>
  <si>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</si>
  <si>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</si>
  <si>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</si>
  <si>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</si>
  <si>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</si>
  <si>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</si>
  <si>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</si>
  <si>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</si>
  <si>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</si>
  <si>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</si>
  <si>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</si>
  <si>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</si>
  <si>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</si>
  <si>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</si>
  <si>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</si>
  <si>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</si>
  <si>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</si>
  <si>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</si>
  <si>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</si>
  <si>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</si>
  <si>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</si>
  <si>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</si>
  <si>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</si>
  <si>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</si>
  <si>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</si>
  <si>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</si>
  <si>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</si>
  <si>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</si>
  <si>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</si>
  <si>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</si>
  <si>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</si>
  <si>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</si>
  <si>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</si>
  <si>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</si>
  <si>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</si>
  <si>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</si>
  <si>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</si>
  <si>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</si>
  <si>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</si>
  <si>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</si>
  <si>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</si>
  <si>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</si>
  <si>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</si>
  <si>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</si>
  <si>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</si>
  <si>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</si>
  <si>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</si>
  <si>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</si>
  <si>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</si>
  <si>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</si>
  <si>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</si>
  <si>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</si>
  <si>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</si>
  <si>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</si>
  <si>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</si>
  <si>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</si>
  <si>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</si>
  <si>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</si>
  <si>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</si>
  <si>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</si>
  <si>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</si>
  <si>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</si>
  <si>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</si>
  <si>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</si>
  <si>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</si>
  <si>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</si>
  <si>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</si>
  <si>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</si>
  <si>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</si>
  <si>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</si>
  <si>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</si>
  <si>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</si>
  <si>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</si>
  <si>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</si>
  <si>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</si>
  <si>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</si>
  <si>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</si>
  <si>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</si>
  <si>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</si>
  <si>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</si>
  <si>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</si>
  <si>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</si>
  <si>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</si>
  <si>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</si>
  <si>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</si>
  <si>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</si>
  <si>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</si>
  <si>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</si>
  <si>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</si>
  <si>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</si>
  <si>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</si>
  <si>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</si>
  <si>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</si>
  <si>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</si>
  <si>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</si>
  <si>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</si>
  <si>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</si>
  <si>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</si>
  <si>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</si>
  <si>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</si>
  <si>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</si>
  <si>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</si>
  <si>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</si>
  <si>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</si>
  <si>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</si>
  <si>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</si>
  <si>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</si>
  <si>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</si>
  <si>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</si>
  <si>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</si>
  <si>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</si>
  <si>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</si>
  <si>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</si>
  <si>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</si>
  <si>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</si>
  <si>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</si>
  <si>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</si>
  <si>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</si>
  <si>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</si>
  <si>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</si>
  <si>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</si>
  <si>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</si>
  <si>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</si>
  <si>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</si>
  <si>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</si>
  <si>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</si>
  <si>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</si>
  <si>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</si>
  <si>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</si>
  <si>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</si>
  <si>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</si>
  <si>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</si>
  <si>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</si>
  <si>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</si>
  <si>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</si>
  <si>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</si>
  <si>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</si>
  <si>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</si>
  <si>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</si>
  <si>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</si>
  <si>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</si>
  <si>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</si>
  <si>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</si>
  <si>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</si>
  <si>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</si>
  <si>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</si>
  <si>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</si>
  <si>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</si>
  <si>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</si>
  <si>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</si>
  <si>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</si>
  <si>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</si>
  <si>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</si>
  <si>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</si>
  <si>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</si>
  <si>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</si>
  <si>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</si>
  <si>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</si>
  <si>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</si>
  <si>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</si>
  <si>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</si>
  <si>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</si>
  <si>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</si>
  <si>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</si>
  <si>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</si>
  <si>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</si>
  <si>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</si>
  <si>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</si>
  <si>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</si>
  <si>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</si>
  <si>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</si>
  <si>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</si>
  <si>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</si>
  <si>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</si>
  <si>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</si>
  <si>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</si>
  <si>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</si>
  <si>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</si>
  <si>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</si>
  <si>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</si>
  <si>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</si>
  <si>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</si>
  <si>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</si>
  <si>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</si>
  <si>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</si>
  <si>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</si>
  <si>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</si>
  <si>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</si>
  <si>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</si>
  <si>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</si>
  <si>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</si>
  <si>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</si>
  <si>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</si>
  <si>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</si>
  <si>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</si>
  <si>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</si>
  <si>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</si>
  <si>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</si>
  <si>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</si>
  <si>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</si>
  <si>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</si>
  <si>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</si>
  <si>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</si>
  <si>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</si>
  <si>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</si>
  <si>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</si>
  <si>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</si>
  <si>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</si>
  <si>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</si>
  <si>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</si>
  <si>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</si>
  <si>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</si>
  <si>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</si>
  <si>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</si>
  <si>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</si>
  <si>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</si>
  <si>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</si>
  <si>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</si>
  <si>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</si>
  <si>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</si>
  <si>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</si>
  <si>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</si>
  <si>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</si>
  <si>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</si>
  <si>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</si>
  <si>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</si>
  <si>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</si>
  <si>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</si>
  <si>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</si>
  <si>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</si>
  <si>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</si>
  <si>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</si>
  <si>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</si>
  <si>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</si>
  <si>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</si>
  <si>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</si>
  <si>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</si>
  <si>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</si>
  <si>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</si>
  <si>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</si>
  <si>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</si>
  <si>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</si>
  <si>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</si>
  <si>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</si>
  <si>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</si>
  <si>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</si>
  <si>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</si>
  <si>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</si>
  <si>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</si>
  <si>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</si>
  <si>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</si>
  <si>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</si>
  <si>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</si>
  <si>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</si>
  <si>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</si>
  <si>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</si>
  <si>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</si>
  <si>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</si>
  <si>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</si>
  <si>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</si>
  <si>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</si>
  <si>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</si>
  <si>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</si>
  <si>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</si>
  <si>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</si>
  <si>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</si>
  <si>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</si>
  <si>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</si>
  <si>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</si>
  <si>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</si>
  <si>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</si>
  <si>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</si>
  <si>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</si>
  <si>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</si>
  <si>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</si>
  <si>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</si>
  <si>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</si>
  <si>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</si>
  <si>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</si>
  <si>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</si>
  <si>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</si>
  <si>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</si>
  <si>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</si>
  <si>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</si>
  <si>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</si>
  <si>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</si>
  <si>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</si>
  <si>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</si>
  <si>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</si>
  <si>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</si>
  <si>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</si>
  <si>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</si>
  <si>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</si>
  <si>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</si>
  <si>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</si>
  <si>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</si>
  <si>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</si>
  <si>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</si>
  <si>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</si>
  <si>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</si>
  <si>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</si>
  <si>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</si>
  <si>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</si>
  <si>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</si>
  <si>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</si>
  <si>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</si>
  <si>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</si>
  <si>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</si>
  <si>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</si>
  <si>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</si>
  <si>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</si>
  <si>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</si>
  <si>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</si>
  <si>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</si>
  <si>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</si>
  <si>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</si>
  <si>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</si>
  <si>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</si>
  <si>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</si>
  <si>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</si>
  <si>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</si>
  <si>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</si>
  <si>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</si>
  <si>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</si>
  <si>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</si>
  <si>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</si>
  <si>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</si>
  <si>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</si>
  <si>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</si>
  <si>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</si>
  <si>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</si>
  <si>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</si>
  <si>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</si>
  <si>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</si>
  <si>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</si>
  <si>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</si>
  <si>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</si>
  <si>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</si>
  <si>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</si>
  <si>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</si>
  <si>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</si>
  <si>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</si>
  <si>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</si>
  <si>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</si>
  <si>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</si>
  <si>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</si>
  <si>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</si>
  <si>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</si>
  <si>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</si>
  <si>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</si>
  <si>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</si>
  <si>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</si>
  <si>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</si>
  <si>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</si>
  <si>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</si>
  <si>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</si>
  <si>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</si>
  <si>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</si>
  <si>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</si>
  <si>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</si>
  <si>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</si>
  <si>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</si>
  <si>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</si>
  <si>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</si>
  <si>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</si>
  <si>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</si>
  <si>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</si>
  <si>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</si>
  <si>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</si>
  <si>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</si>
  <si>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</si>
  <si>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</si>
  <si>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</si>
  <si>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</si>
  <si>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</si>
  <si>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</si>
  <si>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</si>
  <si>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</si>
  <si>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</si>
  <si>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</si>
  <si>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</si>
  <si>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</si>
  <si>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</si>
  <si>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</si>
  <si>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</si>
  <si>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</si>
  <si>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</si>
  <si>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</si>
  <si>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</si>
  <si>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</si>
  <si>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</si>
  <si>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</si>
  <si>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</si>
  <si>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</si>
  <si>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</si>
  <si>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</si>
  <si>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</si>
  <si>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</si>
  <si>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</si>
  <si>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</si>
  <si>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</si>
  <si>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</si>
  <si>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</si>
  <si>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</si>
  <si>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</si>
  <si>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</si>
  <si>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</si>
  <si>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</si>
  <si>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</si>
  <si>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</si>
  <si>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</si>
  <si>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</si>
  <si>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</si>
  <si>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</si>
  <si>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</si>
  <si>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</si>
  <si>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</si>
  <si>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</si>
  <si>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</si>
  <si>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</si>
  <si>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</si>
  <si>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</si>
  <si>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</si>
  <si>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</si>
  <si>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</si>
  <si>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</si>
  <si>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</si>
  <si>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</si>
  <si>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</si>
  <si>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</si>
  <si>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</si>
  <si>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</si>
  <si>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</si>
  <si>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</si>
  <si>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</si>
  <si>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</si>
  <si>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</si>
  <si>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</si>
  <si>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</si>
  <si>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</si>
  <si>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</si>
  <si>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</si>
  <si>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</si>
  <si>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</si>
  <si>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</si>
  <si>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</si>
  <si>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</si>
  <si>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</si>
  <si>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</si>
  <si>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</si>
  <si>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</si>
  <si>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</si>
  <si>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</si>
  <si>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</si>
  <si>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</si>
  <si>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</si>
  <si>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</si>
  <si>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</si>
  <si>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</si>
  <si>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</si>
  <si>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</si>
  <si>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</si>
  <si>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</si>
  <si>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</si>
  <si>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</si>
  <si>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</si>
  <si>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</si>
  <si>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</si>
  <si>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</si>
  <si>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</si>
  <si>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</si>
  <si>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</si>
  <si>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</si>
  <si>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</si>
  <si>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</si>
  <si>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</si>
  <si>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</si>
  <si>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</si>
  <si>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</si>
  <si>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</si>
  <si>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</si>
  <si>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</si>
  <si>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</si>
  <si>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</si>
  <si>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</si>
  <si>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</si>
  <si>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</si>
  <si>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</si>
  <si>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</si>
  <si>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</si>
  <si>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</si>
  <si>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</si>
  <si>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</si>
  <si>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</si>
  <si>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</si>
  <si>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</si>
  <si>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</si>
  <si>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</si>
  <si>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</si>
  <si>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</si>
  <si>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</si>
  <si>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</si>
  <si>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</si>
  <si>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</si>
  <si>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</si>
  <si>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</si>
  <si>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</si>
  <si>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</si>
  <si>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</si>
  <si>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</si>
  <si>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</si>
  <si>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</si>
  <si>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</si>
  <si>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</si>
  <si>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</si>
  <si>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</si>
  <si>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</si>
  <si>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</si>
  <si>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</si>
  <si>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</si>
  <si>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</si>
  <si>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</si>
  <si>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</si>
  <si>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</si>
  <si>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</si>
  <si>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</si>
  <si>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</si>
  <si>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</si>
  <si>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</si>
  <si>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</si>
  <si>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</si>
  <si>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</si>
  <si>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</si>
  <si>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</si>
  <si>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</si>
  <si>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</si>
  <si>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</si>
  <si>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</si>
  <si>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</si>
  <si>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</si>
  <si>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</si>
  <si>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</si>
  <si>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</si>
  <si>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</si>
  <si>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</si>
  <si>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</si>
  <si>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</si>
  <si>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</si>
  <si>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</si>
  <si>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</si>
  <si>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</si>
  <si>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</si>
  <si>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</si>
  <si>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</si>
  <si>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</si>
  <si>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</si>
  <si>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</si>
  <si>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</si>
  <si>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</si>
  <si>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</si>
  <si>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</si>
  <si>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</si>
  <si>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</si>
  <si>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</si>
  <si>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</si>
  <si>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</si>
  <si>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</si>
  <si>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</si>
  <si>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</si>
  <si>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</si>
  <si>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</si>
  <si>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</si>
  <si>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</si>
  <si>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</si>
  <si>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</si>
  <si>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</si>
  <si>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</si>
  <si>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</si>
  <si>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</si>
  <si>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</si>
  <si>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</si>
  <si>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</si>
  <si>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</si>
  <si>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</si>
  <si>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</si>
  <si>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</si>
  <si>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</si>
  <si>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</si>
  <si>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</si>
  <si>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</si>
  <si>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</si>
  <si>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</si>
  <si>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</si>
  <si>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</si>
  <si>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</si>
  <si>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</si>
  <si>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</si>
  <si>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</si>
  <si>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</si>
  <si>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</si>
  <si>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</si>
  <si>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</si>
  <si>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</si>
  <si>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</si>
  <si>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</si>
  <si>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</si>
  <si>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</si>
  <si>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</si>
  <si>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</si>
  <si>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</si>
  <si>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</si>
  <si>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</si>
  <si>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</si>
  <si>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</si>
  <si>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</si>
  <si>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</si>
  <si>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</si>
  <si>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</si>
  <si>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</si>
  <si>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</si>
  <si>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</si>
  <si>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</si>
  <si>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</si>
  <si>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</si>
  <si>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</si>
  <si>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</si>
  <si>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</si>
  <si>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</si>
  <si>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</si>
  <si>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</si>
  <si>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</si>
  <si>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</si>
  <si>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</si>
  <si>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</si>
  <si>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</si>
  <si>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</si>
  <si>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</si>
  <si>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</si>
  <si>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</si>
  <si>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</si>
  <si>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</si>
  <si>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</si>
  <si>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</si>
  <si>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</si>
  <si>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</si>
  <si>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</si>
  <si>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</si>
  <si>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</si>
  <si>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</si>
  <si>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</si>
  <si>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</si>
  <si>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</si>
  <si>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</si>
  <si>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</si>
  <si>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</si>
  <si>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</si>
  <si>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</si>
  <si>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</si>
  <si>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</si>
  <si>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</si>
  <si>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</si>
  <si>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</si>
  <si>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</si>
  <si>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</si>
  <si>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</si>
  <si>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</si>
  <si>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</si>
  <si>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</si>
  <si>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</si>
  <si>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</si>
  <si>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</si>
  <si>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</si>
  <si>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</si>
  <si>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</si>
  <si>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</si>
  <si>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</si>
  <si>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</si>
  <si>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</si>
  <si>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</si>
  <si>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</si>
  <si>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</si>
  <si>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</si>
  <si>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</si>
  <si>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</si>
  <si>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</si>
  <si>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</si>
  <si>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</si>
  <si>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</si>
  <si>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</si>
  <si>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</si>
  <si>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</si>
  <si>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</si>
  <si>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</si>
  <si>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</si>
  <si>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</si>
  <si>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</si>
  <si>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</si>
  <si>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</si>
  <si>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</si>
  <si>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</si>
  <si>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</si>
  <si>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</si>
  <si>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</si>
  <si>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</si>
  <si>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</si>
  <si>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</si>
  <si>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</si>
  <si>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</si>
  <si>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</si>
  <si>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</si>
  <si>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</si>
  <si>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</si>
  <si>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</si>
  <si>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</si>
  <si>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</si>
  <si>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</si>
  <si>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</si>
  <si>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</si>
  <si>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</si>
  <si>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</si>
  <si>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</si>
  <si>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</si>
  <si>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</si>
  <si>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</si>
  <si>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</si>
  <si>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</si>
  <si>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</si>
  <si>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</si>
  <si>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</si>
  <si>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</si>
  <si>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</si>
  <si>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</si>
  <si>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</si>
  <si>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</si>
  <si>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</si>
  <si>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</si>
  <si>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</si>
  <si>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</si>
  <si>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</si>
  <si>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</si>
  <si>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</si>
  <si>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</si>
  <si>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</si>
  <si>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</si>
  <si>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</si>
  <si>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</si>
  <si>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</si>
  <si>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</si>
  <si>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</si>
  <si>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</si>
  <si>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</si>
  <si>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</si>
  <si>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</si>
  <si>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</si>
  <si>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</si>
  <si>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</si>
  <si>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</si>
  <si>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</si>
  <si>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</si>
  <si>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</si>
  <si>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</si>
  <si>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</si>
  <si>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</si>
  <si>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</si>
  <si>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</si>
  <si>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</si>
  <si>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</si>
  <si>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</si>
  <si>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</si>
  <si>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</si>
  <si>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</si>
  <si>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</si>
  <si>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</si>
  <si>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</si>
  <si>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</si>
  <si>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</si>
  <si>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</si>
  <si>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</si>
  <si>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</si>
  <si>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</si>
  <si>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</si>
  <si>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</si>
  <si>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</si>
  <si>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</si>
  <si>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</si>
  <si>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</si>
  <si>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</si>
  <si>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</si>
  <si>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</si>
  <si>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</si>
  <si>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</si>
  <si>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</si>
  <si>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</si>
  <si>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</si>
  <si>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</si>
  <si>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</si>
  <si>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</si>
  <si>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</si>
  <si>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</si>
  <si>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</si>
  <si>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</si>
  <si>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</si>
  <si>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</si>
  <si>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</si>
  <si>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</si>
  <si>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</si>
  <si>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</si>
  <si>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</si>
  <si>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</si>
  <si>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</si>
  <si>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</si>
  <si>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</si>
  <si>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</si>
  <si>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</si>
  <si>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</si>
  <si>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</si>
  <si>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</si>
  <si>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</si>
  <si>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</si>
  <si>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</si>
  <si>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</si>
  <si>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</si>
  <si>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</si>
  <si>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</si>
  <si>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</si>
  <si>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</si>
  <si>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</si>
  <si>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</si>
  <si>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</si>
  <si>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</si>
  <si>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</si>
  <si>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</si>
  <si>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</si>
  <si>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</si>
  <si>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</si>
  <si>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</si>
  <si>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</si>
  <si>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</si>
  <si>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</si>
  <si>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</si>
  <si>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</si>
  <si>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</si>
  <si>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</si>
  <si>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</si>
  <si>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</si>
  <si>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</si>
  <si>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</si>
  <si>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</si>
  <si>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</si>
  <si>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</si>
  <si>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</si>
  <si>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</si>
  <si>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</si>
  <si>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</si>
  <si>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</si>
  <si>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</si>
  <si>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</si>
  <si>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</si>
  <si>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</si>
  <si>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</si>
  <si>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</si>
  <si>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</si>
  <si>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</si>
  <si>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</si>
  <si>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</si>
  <si>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</si>
  <si>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</si>
  <si>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</si>
  <si>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</si>
  <si>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</si>
  <si>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</si>
  <si>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</si>
  <si>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</si>
  <si>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</si>
  <si>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</si>
  <si>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</si>
  <si>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</si>
  <si>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</si>
  <si>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</si>
  <si>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</si>
  <si>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</si>
  <si>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</si>
  <si>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</si>
  <si>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</si>
  <si>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</si>
  <si>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</si>
  <si>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</si>
  <si>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</si>
  <si>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</si>
  <si>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</si>
  <si>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</si>
  <si>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</si>
  <si>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</si>
  <si>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</si>
  <si>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</si>
  <si>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</si>
  <si>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</si>
  <si>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</si>
  <si>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</si>
  <si>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</si>
  <si>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</si>
  <si>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</si>
  <si>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</si>
  <si>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</si>
  <si>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</si>
  <si>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</si>
  <si>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</si>
  <si>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</si>
  <si>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</si>
  <si>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</si>
  <si>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</si>
  <si>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</si>
  <si>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</si>
  <si>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</si>
  <si>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</si>
  <si>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</si>
  <si>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</si>
  <si>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</si>
  <si>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</si>
  <si>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</si>
  <si>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</si>
  <si>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</si>
  <si>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</si>
  <si>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</si>
  <si>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</si>
  <si>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</si>
  <si>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</si>
  <si>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</si>
  <si>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</si>
  <si>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</si>
  <si>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</si>
  <si>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</si>
  <si>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</si>
  <si>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</si>
  <si>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</si>
  <si>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</si>
  <si>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</si>
  <si>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</si>
  <si>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</si>
  <si>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</si>
  <si>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</si>
  <si>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</si>
  <si>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</si>
  <si>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</si>
  <si>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</si>
  <si>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</si>
  <si>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</si>
  <si>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</si>
  <si>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</si>
  <si>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</si>
  <si>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</si>
  <si>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</si>
  <si>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</si>
  <si>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</si>
  <si>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</si>
  <si>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</si>
  <si>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</si>
  <si>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</si>
  <si>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</si>
  <si>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</si>
  <si>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</si>
  <si>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</si>
  <si>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</si>
  <si>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</si>
  <si>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</si>
  <si>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</si>
  <si>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</si>
  <si>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</si>
  <si>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</si>
  <si>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</si>
  <si>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</si>
  <si>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</si>
  <si>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</si>
  <si>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</si>
  <si>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</si>
  <si>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</si>
  <si>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</si>
  <si>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</si>
  <si>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</si>
  <si>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</si>
  <si>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</si>
  <si>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</si>
  <si>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</si>
  <si>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</si>
  <si>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</si>
  <si>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</si>
  <si>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</si>
  <si>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</si>
  <si>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</si>
  <si>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</si>
  <si>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</si>
  <si>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</si>
  <si>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</si>
  <si>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</si>
  <si>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</si>
  <si>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</si>
  <si>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</si>
  <si>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</si>
  <si>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</si>
  <si>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</si>
  <si>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</si>
  <si>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</si>
  <si>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</si>
  <si>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</si>
  <si>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</si>
  <si>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</si>
  <si>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</si>
  <si>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</si>
  <si>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</si>
  <si>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</si>
  <si>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</si>
  <si>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</si>
  <si>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</si>
  <si>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</si>
  <si>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</si>
  <si>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</si>
  <si>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</si>
  <si>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</si>
  <si>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</si>
  <si>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</si>
  <si>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</si>
  <si>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</si>
  <si>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</si>
  <si>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</si>
  <si>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</si>
  <si>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</si>
  <si>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</si>
  <si>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</si>
  <si>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</si>
  <si>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</si>
  <si>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</si>
  <si>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</si>
  <si>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</si>
  <si>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</si>
  <si>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</si>
  <si>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</si>
  <si>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</si>
  <si>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</si>
  <si>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</si>
  <si>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</si>
  <si>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</si>
  <si>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</si>
  <si>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</si>
  <si>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</si>
  <si>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</si>
  <si>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</si>
  <si>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</si>
  <si>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</si>
  <si>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</si>
  <si>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</si>
  <si>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</si>
  <si>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</si>
  <si>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</si>
  <si>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</si>
  <si>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</si>
  <si>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</si>
  <si>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</si>
  <si>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</si>
  <si>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</si>
  <si>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</si>
  <si>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</si>
  <si>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</si>
  <si>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</si>
  <si>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</si>
  <si>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</si>
  <si>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</si>
  <si>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</si>
  <si>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</si>
  <si>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</si>
  <si>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</si>
  <si>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</si>
  <si>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</si>
  <si>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</si>
  <si>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</si>
  <si>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</si>
  <si>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</si>
  <si>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</si>
  <si>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</si>
  <si>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</si>
  <si>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</si>
  <si>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</si>
  <si>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</si>
  <si>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</si>
  <si>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</si>
  <si>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</si>
  <si>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</si>
  <si>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</si>
  <si>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</si>
  <si>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</si>
  <si>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</si>
  <si>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</si>
  <si>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</si>
  <si>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</si>
  <si>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</si>
  <si>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</si>
  <si>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</si>
  <si>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</si>
  <si>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</si>
  <si>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</si>
  <si>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</si>
  <si>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</si>
  <si>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</si>
  <si>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</si>
  <si>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</si>
  <si>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</si>
  <si>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</si>
  <si>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</si>
  <si>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</si>
  <si>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</si>
  <si>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</si>
  <si>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</si>
  <si>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</si>
  <si>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</si>
  <si>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</si>
  <si>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</si>
  <si>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</si>
  <si>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</si>
  <si>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</si>
  <si>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</si>
  <si>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</si>
  <si>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</si>
  <si>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</si>
  <si>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</si>
  <si>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</si>
  <si>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</si>
  <si>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</si>
  <si>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</si>
  <si>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</si>
  <si>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</si>
  <si>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</si>
  <si>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</si>
  <si>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</si>
  <si>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</si>
  <si>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</si>
  <si>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</si>
  <si>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</si>
  <si>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</si>
  <si>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</si>
  <si>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</si>
  <si>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</si>
  <si>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</si>
  <si>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</si>
  <si>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</si>
  <si>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</si>
  <si>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</si>
  <si>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</si>
  <si>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</si>
  <si>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</si>
  <si>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</si>
  <si>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</si>
  <si>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</si>
  <si>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</si>
  <si>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</si>
  <si>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</si>
  <si>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</si>
  <si>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</si>
  <si>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</si>
  <si>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</si>
  <si>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</si>
  <si>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</si>
  <si>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</si>
  <si>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</si>
  <si>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</si>
  <si>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</si>
  <si>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</si>
  <si>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</si>
  <si>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</si>
  <si>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</si>
  <si>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</si>
  <si>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</si>
  <si>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</si>
  <si>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</si>
  <si>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</si>
  <si>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</si>
  <si>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</si>
  <si>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</si>
  <si>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</si>
  <si>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</si>
  <si>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</si>
  <si>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</si>
  <si>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</si>
  <si>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</si>
  <si>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</si>
  <si>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</si>
  <si>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</si>
  <si>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</si>
  <si>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</si>
  <si>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</si>
  <si>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</si>
  <si>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</si>
  <si>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</si>
  <si>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</si>
  <si>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</si>
  <si>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</si>
  <si>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</si>
  <si>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</si>
  <si>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</si>
  <si>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</si>
  <si>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</si>
  <si>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</si>
  <si>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</si>
  <si>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</si>
  <si>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</si>
  <si>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</si>
  <si>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</si>
  <si>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</si>
  <si>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</si>
  <si>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</si>
  <si>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</si>
  <si>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</si>
  <si>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</si>
  <si>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</si>
  <si>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</si>
  <si>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</si>
  <si>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</si>
  <si>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</si>
  <si>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</si>
  <si>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</si>
  <si>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</si>
  <si>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</si>
  <si>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</si>
  <si>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</si>
  <si>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</si>
  <si>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</si>
  <si>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</si>
  <si>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</si>
  <si>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</si>
  <si>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</si>
  <si>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</si>
  <si>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</si>
  <si>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</si>
  <si>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</si>
  <si>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</si>
  <si>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</si>
  <si>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</si>
  <si>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</si>
  <si>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</si>
  <si>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</si>
  <si>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</si>
  <si>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</si>
  <si>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</si>
  <si>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</si>
  <si>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</si>
  <si>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</si>
  <si>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</si>
  <si>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</si>
  <si>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</si>
  <si>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</si>
  <si>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</si>
  <si>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</si>
  <si>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</si>
  <si>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</si>
  <si>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</si>
  <si>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</si>
  <si>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</si>
  <si>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</si>
  <si>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</si>
  <si>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</si>
  <si>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</si>
  <si>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</si>
  <si>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</si>
  <si>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</si>
  <si>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</si>
  <si>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</si>
  <si>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</si>
  <si>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</si>
  <si>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</si>
  <si>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</si>
  <si>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</si>
  <si>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</si>
  <si>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</si>
  <si>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</si>
  <si>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</si>
  <si>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</si>
  <si>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</si>
  <si>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</si>
  <si>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</si>
  <si>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</si>
  <si>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</si>
  <si>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</si>
  <si>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</si>
  <si>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</si>
  <si>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</si>
  <si>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</si>
  <si>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</si>
  <si>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</si>
  <si>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</si>
  <si>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</si>
  <si>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</si>
  <si>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</si>
  <si>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</si>
  <si>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</si>
  <si>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</si>
  <si>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</si>
  <si>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</si>
  <si>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</si>
  <si>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</si>
  <si>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</si>
  <si>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</si>
  <si>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</si>
  <si>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</si>
  <si>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</si>
  <si>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</si>
  <si>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</si>
  <si>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</si>
  <si>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</si>
  <si>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</si>
  <si>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</si>
  <si>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</si>
  <si>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</si>
  <si>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</si>
  <si>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</si>
  <si>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</si>
  <si>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</si>
  <si>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</si>
  <si>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</si>
  <si>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</si>
  <si>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</si>
  <si>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</si>
  <si>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</si>
  <si>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</si>
  <si>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</si>
  <si>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</si>
  <si>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</si>
  <si>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</si>
  <si>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</si>
  <si>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</si>
  <si>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</si>
  <si>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</si>
  <si>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</si>
  <si>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</si>
  <si>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</si>
  <si>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</si>
  <si>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</si>
  <si>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</si>
  <si>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</si>
  <si>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</si>
  <si>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</si>
  <si>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</si>
  <si>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</si>
  <si>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</si>
  <si>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</si>
  <si>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</si>
  <si>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</si>
  <si>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</si>
  <si>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</si>
  <si>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</si>
  <si>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</si>
  <si>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</si>
  <si>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</si>
  <si>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</si>
  <si>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</si>
  <si>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</si>
  <si>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</si>
  <si>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</si>
  <si>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</si>
  <si>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</si>
  <si>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</si>
  <si>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</si>
  <si>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</si>
  <si>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</si>
  <si>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</si>
  <si>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</si>
  <si>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</si>
  <si>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</si>
  <si>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</si>
  <si>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</si>
  <si>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</si>
  <si>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</si>
  <si>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</si>
  <si>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</si>
  <si>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</si>
  <si>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</si>
  <si>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</si>
  <si>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</si>
  <si>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</si>
  <si>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</si>
  <si>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</si>
  <si>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</si>
  <si>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</si>
  <si>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</si>
  <si>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</si>
  <si>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</si>
  <si>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</si>
  <si>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</si>
  <si>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</si>
  <si>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</si>
  <si>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</si>
  <si>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</si>
  <si>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</si>
  <si>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</si>
  <si>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</si>
  <si>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</si>
  <si>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</si>
  <si>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</si>
  <si>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</si>
  <si>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</si>
  <si>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</si>
  <si>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</si>
  <si>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</si>
  <si>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</si>
  <si>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</si>
  <si>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</si>
  <si>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</si>
  <si>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</si>
  <si>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</si>
  <si>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</si>
  <si>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</si>
  <si>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</si>
  <si>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</si>
  <si>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</si>
  <si>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</si>
  <si>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</si>
  <si>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</si>
  <si>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</si>
  <si>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</si>
  <si>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</si>
  <si>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</si>
  <si>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</si>
  <si>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</si>
  <si>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</si>
  <si>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</si>
  <si>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</si>
  <si>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</si>
  <si>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</si>
  <si>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</si>
  <si>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</si>
  <si>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</si>
  <si>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</si>
  <si>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</si>
  <si>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</si>
  <si>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</si>
  <si>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</si>
  <si>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</si>
  <si>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</si>
  <si>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</si>
  <si>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</si>
  <si>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</si>
  <si>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</si>
  <si>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</si>
  <si>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</si>
  <si>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</si>
  <si>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</si>
  <si>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</si>
  <si>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</si>
  <si>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</si>
  <si>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</si>
  <si>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</si>
  <si>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</si>
  <si>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</si>
  <si>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</si>
  <si>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</si>
  <si>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</si>
  <si>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</si>
  <si>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</si>
  <si>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</si>
  <si>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</si>
  <si>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</si>
  <si>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</si>
  <si>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</si>
  <si>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</si>
  <si>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</si>
  <si>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</si>
  <si>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</si>
  <si>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</si>
  <si>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</si>
  <si>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</si>
  <si>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</si>
  <si>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</si>
  <si>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</si>
  <si>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</si>
  <si>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</si>
  <si>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</si>
  <si>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</si>
  <si>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</si>
  <si>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</si>
  <si>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</si>
  <si>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</si>
  <si>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</si>
  <si>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</si>
  <si>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</si>
  <si>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</si>
  <si>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</si>
  <si>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</si>
  <si>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</si>
  <si>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</si>
  <si>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</si>
  <si>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</si>
  <si>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</si>
  <si>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</si>
  <si>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</si>
  <si>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</si>
  <si>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</si>
  <si>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</si>
  <si>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</si>
  <si>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</si>
  <si>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</si>
  <si>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</si>
  <si>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</si>
  <si>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</si>
  <si>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</si>
  <si>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</si>
  <si>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</si>
  <si>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</si>
  <si>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</si>
  <si>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</si>
  <si>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</si>
  <si>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</si>
  <si>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</si>
  <si>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</si>
  <si>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</si>
  <si>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</si>
  <si>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</si>
  <si>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</si>
  <si>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</si>
  <si>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</si>
  <si>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</si>
  <si>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</si>
  <si>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</si>
  <si>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</si>
  <si>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</si>
  <si>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</si>
  <si>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</si>
  <si>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</si>
  <si>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</si>
  <si>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</si>
  <si>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</si>
  <si>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</si>
  <si>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</si>
  <si>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</si>
  <si>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</si>
  <si>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</si>
  <si>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</si>
  <si>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</si>
  <si>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</si>
  <si>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</si>
  <si>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</si>
  <si>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</si>
  <si>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</si>
  <si>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</si>
  <si>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</si>
  <si>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</si>
  <si>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</si>
  <si>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</si>
  <si>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</si>
  <si>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</si>
  <si>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</si>
  <si>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</si>
  <si>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</si>
  <si>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</si>
  <si>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</si>
  <si>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</si>
  <si>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</si>
  <si>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</si>
  <si>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</si>
  <si>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</si>
  <si>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</si>
  <si>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</si>
  <si>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</si>
  <si>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</si>
  <si>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</si>
  <si>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</si>
  <si>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</si>
  <si>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</si>
  <si>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</si>
  <si>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</si>
  <si>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</si>
  <si>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</si>
  <si>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</si>
  <si>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</si>
  <si>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</si>
  <si>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</si>
  <si>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</si>
  <si>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</si>
  <si>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</si>
  <si>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</si>
  <si>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</si>
  <si>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</si>
  <si>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</si>
  <si>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</si>
  <si>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</si>
  <si>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</si>
  <si>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</si>
  <si>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</si>
  <si>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</si>
  <si>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</si>
  <si>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</si>
  <si>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</si>
  <si>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</si>
  <si>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</si>
  <si>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</si>
  <si>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</si>
  <si>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</si>
  <si>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</si>
  <si>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</si>
  <si>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</si>
  <si>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</si>
  <si>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</si>
  <si>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</si>
  <si>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</si>
  <si>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</si>
  <si>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</si>
  <si>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</si>
  <si>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</si>
  <si>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</si>
  <si>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</si>
  <si>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</si>
  <si>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</si>
  <si>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</si>
  <si>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</si>
  <si>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</si>
  <si>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</si>
  <si>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</si>
  <si>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</si>
  <si>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</si>
  <si>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</si>
  <si>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</si>
  <si>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</si>
  <si>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</si>
  <si>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</si>
  <si>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</si>
  <si>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</si>
  <si>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</si>
  <si>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</si>
  <si>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</si>
  <si>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</si>
  <si>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</si>
  <si>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</si>
  <si>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</si>
  <si>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</si>
  <si>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</si>
  <si>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</si>
  <si>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</si>
  <si>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</si>
  <si>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</si>
  <si>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</si>
  <si>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</si>
  <si>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</si>
  <si>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</si>
  <si>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</si>
  <si>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</si>
  <si>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</si>
  <si>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</si>
  <si>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</si>
  <si>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</si>
  <si>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</si>
  <si>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</si>
  <si>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</si>
  <si>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</si>
  <si>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</si>
  <si>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</si>
  <si>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</si>
  <si>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</si>
  <si>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</si>
  <si>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</si>
  <si>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</si>
  <si>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</si>
  <si>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</si>
  <si>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</si>
  <si>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</si>
  <si>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</si>
  <si>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</si>
  <si>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</si>
  <si>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</si>
  <si>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</si>
  <si>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</si>
  <si>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</si>
  <si>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</si>
  <si>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</si>
  <si>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</si>
  <si>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</si>
  <si>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</si>
  <si>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</si>
  <si>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</si>
  <si>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</si>
  <si>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</si>
  <si>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</si>
  <si>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</si>
  <si>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</si>
  <si>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</si>
  <si>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</si>
  <si>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</si>
  <si>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</si>
  <si>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</si>
  <si>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</si>
  <si>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</si>
  <si>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</si>
  <si>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</si>
  <si>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</si>
  <si>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</si>
  <si>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</si>
  <si>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</si>
  <si>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</si>
  <si>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</si>
  <si>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</si>
  <si>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</si>
  <si>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</si>
  <si>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</si>
  <si>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</si>
  <si>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</si>
  <si>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</si>
  <si>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</si>
  <si>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</si>
  <si>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</si>
  <si>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</si>
  <si>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</si>
  <si>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</si>
  <si>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</si>
  <si>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</si>
  <si>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</si>
  <si>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</si>
  <si>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</si>
  <si>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</si>
  <si>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</si>
  <si>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</si>
  <si>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</si>
  <si>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</si>
  <si>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</si>
  <si>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</si>
  <si>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</si>
  <si>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</si>
  <si>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</si>
  <si>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</si>
  <si>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</si>
  <si>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</si>
  <si>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</si>
  <si>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</si>
  <si>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</si>
  <si>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</si>
  <si>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</si>
  <si>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</si>
  <si>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</si>
  <si>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</si>
  <si>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</si>
  <si>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</si>
  <si>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</si>
  <si>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</si>
  <si>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</si>
  <si>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</si>
  <si>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</si>
  <si>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</si>
  <si>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</si>
  <si>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</si>
  <si>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</si>
  <si>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</si>
  <si>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</si>
  <si>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</si>
  <si>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</si>
  <si>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</si>
  <si>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</si>
  <si>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</si>
  <si>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</si>
  <si>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</si>
  <si>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</si>
  <si>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</si>
  <si>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</si>
  <si>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</si>
  <si>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</si>
  <si>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</si>
  <si>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</si>
  <si>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</si>
  <si>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</si>
  <si>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</si>
  <si>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</si>
  <si>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</si>
  <si>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</si>
  <si>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</si>
  <si>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</si>
  <si>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</si>
  <si>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</si>
  <si>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</si>
  <si>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</si>
  <si>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</si>
  <si>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</si>
  <si>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</si>
  <si>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</si>
  <si>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</si>
  <si>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</si>
  <si>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</si>
  <si>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</si>
  <si>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</si>
  <si>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</si>
  <si>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</si>
  <si>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</si>
  <si>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</si>
  <si>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</si>
  <si>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</si>
  <si>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</si>
  <si>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</si>
  <si>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</si>
  <si>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</si>
  <si>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</si>
  <si>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</si>
  <si>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</si>
  <si>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</si>
  <si>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</si>
  <si>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</si>
  <si>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</si>
  <si>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</si>
  <si>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</si>
  <si>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</si>
  <si>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</si>
  <si>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</si>
  <si>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</si>
  <si>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</si>
  <si>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</si>
  <si>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</si>
  <si>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</si>
  <si>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</si>
  <si>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</si>
  <si>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</si>
  <si>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</si>
  <si>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</si>
  <si>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</si>
  <si>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</si>
  <si>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</si>
  <si>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</si>
  <si>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</si>
  <si>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</si>
  <si>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</si>
  <si>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</si>
  <si>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</si>
  <si>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</si>
  <si>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</si>
  <si>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</si>
  <si>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</si>
  <si>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</si>
  <si>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</si>
  <si>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</si>
  <si>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</si>
  <si>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</si>
  <si>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</si>
  <si>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</si>
  <si>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</si>
  <si>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</si>
  <si>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</si>
  <si>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</si>
  <si>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</si>
  <si>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</si>
  <si>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</si>
  <si>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</si>
  <si>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</si>
  <si>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</si>
  <si>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</si>
  <si>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</si>
  <si>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</si>
  <si>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</si>
  <si>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</si>
  <si>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</si>
  <si>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</si>
  <si>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</si>
  <si>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</si>
  <si>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</si>
  <si>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</si>
  <si>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</si>
  <si>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</si>
  <si>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</si>
  <si>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</si>
  <si>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</si>
  <si>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</si>
  <si>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</si>
  <si>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</si>
  <si>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</si>
  <si>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</si>
  <si>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</si>
  <si>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</si>
  <si>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</si>
  <si>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</si>
  <si>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</si>
  <si>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</si>
  <si>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</si>
  <si>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</si>
  <si>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</si>
  <si>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</si>
  <si>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</si>
  <si>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</si>
  <si>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</si>
  <si>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</si>
  <si>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</si>
  <si>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</si>
  <si>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</si>
  <si>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</si>
  <si>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</si>
  <si>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</si>
  <si>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</si>
  <si>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</si>
  <si>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</si>
  <si>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</si>
  <si>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</si>
  <si>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</si>
  <si>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</si>
  <si>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</si>
  <si>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</si>
  <si>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</si>
  <si>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</si>
  <si>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</si>
  <si>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</si>
  <si>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</si>
  <si>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</si>
  <si>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</si>
  <si>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</si>
  <si>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</si>
  <si>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</si>
  <si>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</si>
  <si>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</si>
  <si>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</si>
  <si>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</si>
  <si>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</si>
  <si>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</si>
  <si>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</si>
  <si>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</si>
  <si>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</si>
  <si>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</si>
  <si>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</si>
  <si>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</si>
  <si>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</si>
  <si>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</si>
  <si>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</si>
  <si>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</si>
  <si>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</si>
  <si>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</si>
  <si>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</si>
  <si>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</si>
  <si>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</si>
  <si>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</si>
  <si>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</si>
  <si>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</si>
  <si>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</si>
  <si>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</si>
  <si>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</si>
  <si>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</si>
  <si>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</si>
  <si>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</si>
  <si>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</si>
  <si>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</si>
  <si>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</si>
  <si>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</si>
  <si>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</si>
  <si>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</si>
  <si>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</si>
  <si>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</si>
  <si>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</si>
  <si>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</si>
  <si>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</si>
  <si>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</si>
  <si>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</si>
  <si>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</si>
  <si>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</si>
  <si>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</si>
  <si>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</si>
  <si>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</si>
  <si>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</si>
  <si>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</si>
  <si>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</si>
  <si>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</si>
  <si>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</si>
  <si>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</si>
  <si>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</si>
  <si>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</si>
  <si>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</si>
  <si>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</si>
  <si>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</si>
  <si>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</si>
  <si>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</si>
  <si>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</si>
  <si>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</si>
  <si>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</si>
  <si>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</si>
  <si>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</si>
  <si>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</si>
  <si>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</si>
  <si>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</si>
  <si>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</si>
  <si>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</si>
  <si>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</si>
  <si>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</si>
  <si>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</si>
  <si>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</si>
  <si>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</si>
  <si>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</si>
  <si>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</si>
  <si>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</si>
  <si>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</si>
  <si>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</si>
  <si>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</si>
  <si>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</si>
  <si>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</si>
  <si>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</si>
  <si>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</si>
  <si>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</si>
  <si>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</si>
  <si>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</si>
  <si>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</si>
  <si>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</si>
  <si>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</si>
  <si>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</si>
  <si>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</si>
  <si>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</si>
  <si>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</si>
  <si>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</si>
  <si>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</si>
  <si>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</si>
  <si>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</si>
  <si>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</si>
  <si>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</si>
  <si>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</si>
  <si>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</si>
  <si>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</si>
  <si>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</si>
  <si>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</si>
  <si>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</si>
  <si>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</si>
  <si>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</si>
  <si>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</si>
  <si>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</si>
  <si>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</si>
  <si>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</si>
  <si>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</si>
  <si>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</si>
  <si>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</si>
  <si>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</si>
  <si>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</si>
  <si>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</si>
  <si>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</si>
  <si>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</si>
  <si>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</si>
  <si>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</si>
  <si>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</si>
  <si>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</si>
  <si>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</si>
  <si>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</si>
  <si>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</si>
  <si>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</si>
  <si>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</si>
  <si>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</si>
  <si>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</si>
  <si>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</si>
  <si>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</si>
  <si>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</si>
  <si>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</si>
  <si>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</si>
  <si>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</si>
  <si>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</si>
  <si>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</si>
  <si>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</si>
  <si>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</si>
  <si>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</si>
  <si>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</si>
  <si>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</si>
  <si>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</si>
  <si>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</si>
  <si>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</si>
  <si>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</si>
  <si>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</si>
  <si>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</si>
  <si>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</si>
  <si>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</si>
  <si>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</si>
  <si>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</si>
  <si>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</si>
  <si>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</si>
  <si>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</si>
  <si>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</si>
  <si>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</si>
  <si>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</si>
  <si>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</si>
  <si>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</si>
  <si>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</si>
  <si>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</si>
  <si>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</si>
  <si>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</si>
  <si>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</si>
  <si>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</si>
  <si>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</si>
  <si>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</si>
  <si>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</si>
  <si>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</si>
  <si>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</si>
  <si>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</si>
  <si>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</si>
  <si>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</si>
  <si>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</si>
  <si>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</si>
  <si>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</si>
  <si>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</si>
  <si>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</si>
  <si>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</si>
  <si>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</si>
  <si>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</si>
  <si>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</si>
  <si>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</si>
  <si>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</si>
  <si>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</si>
  <si>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</si>
  <si>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</si>
  <si>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</si>
  <si>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</si>
  <si>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</si>
  <si>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</si>
  <si>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</si>
  <si>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</si>
  <si>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</si>
  <si>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</si>
  <si>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</si>
  <si>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</si>
  <si>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</si>
  <si>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</si>
  <si>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</si>
  <si>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</si>
  <si>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</si>
  <si>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</si>
  <si>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</si>
  <si>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</si>
  <si>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</si>
  <si>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</si>
  <si>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</si>
  <si>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</si>
  <si>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</si>
  <si>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</si>
  <si>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</si>
  <si>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</si>
  <si>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</si>
  <si>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</si>
  <si>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</si>
  <si>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</si>
  <si>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</si>
  <si>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</si>
  <si>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</si>
  <si>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</si>
  <si>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</si>
  <si>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</si>
  <si>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</si>
  <si>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</si>
  <si>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</si>
  <si>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</si>
  <si>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</si>
  <si>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</si>
  <si>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</si>
  <si>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</si>
  <si>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</si>
  <si>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</si>
  <si>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</si>
  <si>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</si>
  <si>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</si>
  <si>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</si>
  <si>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</si>
  <si>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</si>
  <si>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</si>
  <si>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</si>
  <si>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</si>
  <si>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</si>
  <si>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</si>
  <si>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</si>
  <si>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</si>
  <si>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</si>
  <si>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</si>
  <si>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</si>
  <si>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</si>
  <si>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</si>
  <si>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</si>
  <si>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</si>
  <si>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</si>
  <si>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</si>
  <si>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</si>
  <si>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</si>
  <si>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</si>
  <si>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</si>
  <si>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</si>
  <si>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</si>
  <si>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</si>
  <si>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</si>
  <si>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</si>
  <si>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</si>
  <si>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</si>
  <si>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</si>
  <si>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</si>
  <si>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</si>
  <si>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</si>
  <si>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</si>
  <si>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</si>
  <si>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</si>
  <si>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</si>
  <si>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</si>
  <si>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</si>
  <si>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</si>
  <si>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</si>
  <si>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</si>
  <si>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</si>
  <si>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</si>
  <si>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</si>
  <si>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</si>
  <si>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</si>
  <si>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</si>
  <si>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</si>
  <si>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</si>
  <si>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</si>
  <si>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</si>
  <si>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</si>
  <si>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</si>
  <si>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</si>
  <si>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</si>
  <si>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</si>
  <si>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</si>
  <si>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</si>
  <si>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</si>
  <si>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</si>
  <si>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</si>
  <si>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</si>
  <si>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</si>
  <si>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</si>
  <si>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</si>
  <si>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</si>
  <si>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</si>
  <si>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</si>
  <si>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</si>
  <si>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</si>
  <si>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</si>
  <si>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</si>
  <si>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</si>
  <si>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</si>
  <si>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</si>
  <si>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</si>
  <si>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</si>
  <si>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</si>
  <si>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</si>
  <si>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</si>
  <si>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</si>
  <si>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</si>
  <si>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</si>
  <si>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</si>
  <si>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</si>
  <si>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</si>
  <si>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</si>
  <si>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</si>
  <si>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</si>
  <si>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</si>
  <si>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</si>
  <si>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</si>
  <si>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</si>
  <si>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</si>
  <si>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</si>
  <si>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</si>
  <si>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</si>
  <si>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</si>
  <si>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</si>
  <si>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</si>
  <si>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</si>
  <si>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</si>
  <si>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</si>
  <si>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</si>
  <si>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</si>
  <si>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</si>
  <si>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</si>
  <si>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</si>
  <si>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</si>
  <si>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</si>
  <si>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</si>
  <si>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</si>
  <si>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</si>
  <si>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</si>
  <si>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</si>
  <si>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</si>
  <si>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</si>
  <si>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</si>
  <si>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</si>
  <si>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</si>
  <si>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</si>
  <si>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</si>
  <si>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</si>
  <si>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</si>
  <si>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</si>
  <si>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</si>
  <si>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</si>
  <si>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</si>
  <si>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</si>
  <si>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</si>
  <si>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</si>
  <si>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</si>
  <si>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</si>
  <si>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</si>
  <si>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</si>
  <si>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</si>
  <si>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</si>
  <si>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</si>
  <si>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</si>
  <si>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</si>
  <si>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</si>
  <si>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</si>
  <si>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</si>
  <si>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</si>
  <si>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</si>
  <si>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</si>
  <si>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</si>
  <si>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</si>
  <si>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</si>
  <si>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</si>
  <si>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</si>
  <si>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</si>
  <si>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</si>
  <si>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</si>
  <si>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</si>
  <si>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</si>
  <si>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</si>
  <si>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</si>
  <si>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</si>
  <si>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</si>
  <si>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</si>
  <si>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</si>
  <si>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</si>
  <si>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</si>
  <si>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</si>
  <si>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</si>
  <si>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</si>
  <si>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</si>
  <si>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</si>
  <si>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</si>
  <si>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</si>
  <si>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</si>
  <si>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</si>
  <si>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</si>
  <si>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</si>
  <si>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</si>
  <si>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</si>
  <si>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</si>
  <si>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</si>
  <si>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</si>
  <si>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</si>
  <si>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</si>
  <si>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</si>
  <si>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</si>
  <si>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</si>
  <si>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</si>
  <si>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</si>
  <si>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</si>
  <si>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</si>
  <si>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</si>
  <si>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</si>
  <si>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</si>
  <si>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</si>
  <si>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</si>
  <si>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</si>
  <si>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</si>
  <si>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</si>
  <si>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</si>
  <si>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</si>
  <si>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</si>
  <si>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</si>
  <si>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</si>
  <si>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</si>
  <si>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</si>
  <si>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</si>
  <si>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</si>
  <si>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</si>
  <si>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</si>
  <si>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</si>
  <si>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</si>
  <si>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</si>
  <si>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</si>
  <si>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</si>
  <si>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</si>
  <si>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</si>
  <si>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</si>
  <si>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</si>
  <si>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</si>
  <si>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</si>
  <si>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</si>
  <si>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</si>
  <si>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</si>
  <si>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</si>
  <si>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</si>
  <si>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</si>
  <si>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</si>
  <si>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</si>
  <si>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</si>
  <si>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</si>
  <si>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</si>
  <si>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</si>
  <si>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</si>
  <si>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</si>
  <si>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</si>
  <si>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</si>
  <si>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</si>
  <si>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</si>
  <si>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</si>
  <si>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</si>
  <si>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</si>
  <si>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</si>
  <si>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</si>
  <si>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</si>
  <si>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</si>
  <si>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</si>
  <si>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</si>
  <si>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</si>
  <si>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</si>
  <si>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</si>
  <si>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</si>
  <si>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</si>
  <si>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</si>
  <si>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</si>
  <si>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</si>
  <si>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</si>
  <si>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</si>
  <si>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</si>
  <si>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</si>
  <si>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</si>
  <si>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</si>
  <si>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</si>
  <si>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</si>
  <si>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</si>
  <si>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</si>
  <si>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</si>
  <si>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</si>
  <si>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</si>
  <si>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</si>
  <si>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</si>
  <si>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</si>
  <si>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</si>
  <si>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</si>
  <si>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</si>
  <si>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</si>
  <si>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</si>
  <si>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</si>
  <si>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</si>
  <si>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</si>
  <si>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</si>
  <si>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</si>
  <si>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</si>
  <si>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</si>
  <si>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</si>
  <si>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</si>
  <si>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</si>
  <si>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</si>
  <si>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</si>
  <si>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</si>
  <si>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</si>
  <si>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</si>
  <si>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</si>
  <si>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</si>
  <si>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</si>
  <si>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</si>
  <si>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</si>
  <si>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</si>
  <si>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</si>
  <si>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</si>
  <si>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</si>
  <si>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</si>
  <si>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</si>
  <si>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</si>
  <si>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</si>
  <si>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</si>
  <si>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</si>
  <si>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</si>
  <si>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</si>
  <si>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</si>
  <si>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</si>
  <si>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</si>
  <si>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</si>
  <si>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</si>
  <si>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</si>
  <si>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</si>
  <si>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</si>
  <si>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</si>
  <si>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</si>
  <si>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</si>
  <si>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</si>
  <si>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</si>
  <si>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</si>
  <si>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</si>
  <si>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</si>
  <si>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</si>
  <si>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</si>
  <si>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</si>
  <si>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</si>
  <si>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</si>
  <si>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</si>
  <si>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</si>
  <si>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</si>
  <si>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</si>
  <si>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</si>
  <si>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</si>
  <si>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</si>
  <si>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</si>
  <si>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</si>
  <si>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</si>
  <si>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</si>
  <si>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</si>
  <si>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</si>
  <si>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</si>
  <si>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</si>
  <si>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</si>
  <si>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</si>
  <si>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</si>
  <si>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</si>
  <si>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</si>
  <si>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</si>
  <si>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</si>
  <si>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</si>
  <si>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</si>
  <si>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</si>
  <si>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</si>
  <si>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</si>
  <si>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</si>
  <si>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</si>
  <si>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</si>
  <si>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</si>
  <si>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</si>
  <si>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</si>
  <si>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</si>
  <si>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</si>
  <si>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</si>
  <si>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</si>
  <si>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</si>
  <si>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</si>
  <si>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</si>
  <si>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</si>
  <si>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</si>
  <si>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</si>
  <si>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</si>
  <si>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</si>
  <si>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</si>
  <si>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</si>
  <si>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</si>
  <si>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</si>
  <si>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</si>
  <si>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</si>
  <si>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</si>
  <si>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</si>
  <si>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</si>
  <si>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</si>
  <si>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</si>
  <si>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</si>
  <si>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</si>
  <si>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</si>
  <si>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</si>
  <si>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</si>
  <si>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</si>
  <si>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</si>
  <si>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</si>
  <si>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</si>
  <si>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</si>
  <si>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</si>
  <si>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</si>
  <si>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</si>
  <si>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</si>
  <si>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</si>
  <si>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</si>
  <si>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</si>
  <si>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</si>
  <si>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</si>
  <si>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</si>
  <si>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</si>
  <si>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</si>
  <si>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</si>
  <si>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</si>
  <si>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</si>
  <si>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</si>
  <si>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</si>
  <si>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</si>
  <si>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</si>
  <si>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</si>
  <si>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</si>
  <si>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</si>
  <si>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</si>
  <si>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</si>
  <si>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</si>
  <si>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</si>
  <si>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</si>
  <si>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</si>
  <si>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</si>
  <si>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</si>
  <si>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</si>
  <si>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</si>
  <si>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</si>
  <si>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</si>
  <si>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</si>
  <si>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</si>
  <si>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</si>
  <si>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</si>
  <si>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</si>
  <si>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</si>
  <si>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</si>
  <si>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</si>
  <si>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</si>
  <si>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</si>
  <si>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</si>
  <si>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</si>
  <si>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</si>
  <si>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</si>
  <si>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</si>
  <si>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</si>
  <si>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</si>
  <si>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</si>
  <si>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</si>
  <si>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</si>
  <si>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</si>
  <si>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</si>
  <si>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</si>
  <si>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</si>
  <si>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</si>
  <si>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</si>
  <si>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</si>
  <si>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</si>
  <si>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</si>
  <si>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</si>
  <si>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</si>
  <si>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</si>
  <si>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</si>
  <si>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</si>
  <si>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</si>
  <si>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</si>
  <si>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</si>
  <si>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</si>
  <si>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</si>
  <si>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</si>
  <si>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</si>
  <si>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</si>
  <si>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</si>
  <si>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</si>
  <si>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</si>
  <si>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</si>
  <si>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</si>
  <si>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</si>
  <si>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</si>
  <si>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</si>
  <si>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</si>
  <si>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</si>
  <si>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</si>
  <si>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</si>
  <si>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</si>
  <si>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</si>
  <si>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</si>
  <si>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</si>
  <si>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</si>
  <si>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</si>
  <si>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</si>
  <si>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</si>
  <si>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</si>
  <si>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</si>
  <si>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</si>
  <si>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</si>
  <si>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</si>
  <si>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</si>
  <si>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</si>
  <si>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</si>
  <si>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</si>
  <si>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</si>
  <si>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</si>
  <si>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</si>
  <si>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</si>
  <si>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</si>
  <si>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</si>
  <si>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</si>
  <si>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</si>
  <si>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</si>
  <si>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</si>
  <si>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</si>
  <si>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</si>
  <si>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</si>
  <si>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</si>
  <si>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PCM-20251109-00001727</t>
  </si>
  <si>
    <t>LTE Sector down 40 MIN</t>
  </si>
  <si>
    <t>PCM-20251109-00001940</t>
  </si>
  <si>
    <t>Access night issue USF area</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</si>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</sst>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7" totalsRowShown="0" headerRowDxfId="157" dataDxfId="156" headerRowBorderDxfId="154" tableBorderDxfId="155" totalsRowBorderDxfId="153">
  <autoFilter ref="A1:CJ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7" ca="1" si="0">IFERROR(NOW()-F2,"")</f>
        <v>307.91101504629478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45970.859440972221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45970.859440972221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45970.859440972221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45970.859440972221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45970.859440972221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45970.859440972221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45970.859440972221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45970.859440972221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45970.859440972221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45970.859440972221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45970.859440972221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45970.859440972221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45970.859440972221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45970.859440972221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45970.859440972221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ref="G18:G49" ca="1" si="1">IFERROR(NOW()-F18,"")</f>
        <v>45970.859440972221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45970.859440972221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45970.859440972221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45970.859440972221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45970.859440972221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45970.859440972221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45970.859440972221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45970.859440972221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45970.859440972221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45970.859440972221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45970.859440972221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45970.859440972221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45970.859440972221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45970.859440972221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45970.859440972221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45970.859440972221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45970.859440972221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45970.859440972221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45970.859440972221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45970.859440972221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45970.859440972221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45970.859440972221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45970.859440972221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45970.859440972221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45970.859440972221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45970.859440972221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45970.859440972221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45970.859440972221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45970.859440972221</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45970.859440972221</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45970.859440972221</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45970.859440972221</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ref="G50:G81" ca="1" si="2">IFERROR(NOW()-F50,"")</f>
        <v>45970.859440972221</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45970.859440972221</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45970.859440972221</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45970.859440972221</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45970.859440972221</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45970.859440972221</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45970.859440972221</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45970.859440972221</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45970.859440972221</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45970.859440972221</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45970.859440972221</v>
      </c>
      <c r="H60" s="111"/>
      <c r="I60" s="109" t="str">
        <f>IFERROR(VLOOKUP(D60,DB!A:F,6,0),"")</f>
        <v/>
      </c>
      <c r="J60" s="109" t="str">
        <f>IFERROR(VLOOKUP(D60,DB!A:G,7,0),"")</f>
        <v/>
      </c>
      <c r="K60" s="113"/>
      <c r="L60" s="114" t="str">
        <f>IFERROR(VLOOKUP(D60,DB!A:I,9,0),"")</f>
        <v/>
      </c>
    </row>
    <row r="61" spans="1:12" ht="15" customHeight="1">
      <c r="A61" s="117"/>
      <c r="B61" s="118" t="str">
        <f>IFERROR(VLOOKUP(D61,DB!A:K,11,0),"")</f>
        <v/>
      </c>
      <c r="C61" s="118"/>
      <c r="D61" s="118"/>
      <c r="E61" s="119"/>
      <c r="F61" s="120"/>
      <c r="G61" s="121">
        <f t="shared" ca="1" si="2"/>
        <v>45970.859440972221</v>
      </c>
      <c r="H61" s="120"/>
      <c r="I61" s="118" t="str">
        <f>IFERROR(VLOOKUP(D61,DB!A:F,6,0),"")</f>
        <v/>
      </c>
      <c r="J61" s="118" t="str">
        <f>IFERROR(VLOOKUP(D61,DB!A:G,7,0),"")</f>
        <v/>
      </c>
      <c r="K61" s="122"/>
      <c r="L61" s="123" t="str">
        <f>IFERROR(VLOOKUP(D61,DB!A:I,9,0),"")</f>
        <v/>
      </c>
    </row>
  </sheetData>
  <customSheetViews>
    <customSheetView guid="{F6042A99-DD27-4453-835D-0834D95730CC}" filter="1" showAutoFilter="1">
      <pageMargins left="0" right="0" top="0" bottom="0" header="0" footer="0"/>
      <autoFilter ref="B1:M1" xr:uid="{AC4B3E2C-365B-46AE-85CC-4847CD87E780}"/>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8" ca="1" si="0">IFERROR(NOW()-F3,"-")</f>
        <v>145.85960300925944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45970.859440972221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45970.859440972221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45970.859440972221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45970.859440972221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45970.859440972221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ref="G9:G40" ca="1" si="1">IFERROR(NOW()-F9,"-")</f>
        <v>45970.859440972221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45970.859440972221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45970.859440972221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45970.859440972221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45970.859440972221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45970.859440972221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45970.859440972221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45970.859440972221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45970.859440972221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45970.859440972221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45970.859440972221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45970.859440972221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45970.859440972221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45970.859440972221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45970.859440972221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45970.859440972221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45970.859440972221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45970.859440972221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45970.859440972221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45970.859440972221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45970.859440972221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45970.859440972221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45970.859440972221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45970.859440972221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45970.859440972221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45970.859440972221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45970.859440972221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45970.859440972221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45970.859440972221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45970.859440972221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45970.859440972221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45970.859440972221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ref="G41:G72" ca="1" si="2">IFERROR(NOW()-F41,"-")</f>
        <v>45970.859440972221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45970.859440972221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45970.859440972221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45970.859440972221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45970.859440972221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45970.859440972221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27"/>
      <c r="B47" s="128" t="str">
        <f>IFERROR(VLOOKUP(D47,DB!A:K,11,0),"")</f>
        <v/>
      </c>
      <c r="C47" s="128"/>
      <c r="D47" s="128"/>
      <c r="E47" s="129"/>
      <c r="F47" s="130"/>
      <c r="G47" s="131">
        <f t="shared" ca="1" si="2"/>
        <v>45970.859440972221</v>
      </c>
      <c r="H47" s="130"/>
      <c r="I47" s="128" t="str">
        <f>IFERROR(VLOOKUP(D47,DB!A:F,6,0),"")</f>
        <v/>
      </c>
      <c r="J47" s="128" t="str">
        <f>IFERROR(VLOOKUP(D47,DB!A:G,7,0),"")</f>
        <v/>
      </c>
      <c r="K47" s="132"/>
      <c r="L47" s="128" t="str">
        <f>IFERROR(VLOOKUP(D47,DB!A:I,9,0),"")</f>
        <v/>
      </c>
      <c r="M47" s="128"/>
      <c r="N47" s="128"/>
      <c r="O47" s="128"/>
      <c r="P47" s="128"/>
      <c r="Q47" s="128"/>
      <c r="R47" s="128"/>
      <c r="S47" s="128"/>
      <c r="T47" s="128"/>
      <c r="U47" s="128"/>
      <c r="V47" s="128"/>
      <c r="W47" s="128"/>
      <c r="X47" s="128"/>
      <c r="Y47" s="128"/>
      <c r="Z47" s="128"/>
      <c r="AA47" s="128"/>
      <c r="AB47" s="128"/>
      <c r="AC47" s="128"/>
      <c r="AD47" s="128"/>
      <c r="AE47" s="128"/>
      <c r="AF47" s="128"/>
      <c r="AG47" s="128"/>
      <c r="AH47" s="128"/>
      <c r="AI47" s="128"/>
      <c r="AJ47" s="128"/>
      <c r="AK47" s="128"/>
      <c r="AL47" s="128"/>
      <c r="AM47" s="128"/>
      <c r="AN47" s="128"/>
      <c r="AO47" s="128"/>
      <c r="AP47" s="128"/>
      <c r="AQ47" s="128"/>
      <c r="AR47" s="128"/>
      <c r="AS47" s="128"/>
      <c r="AT47" s="128"/>
      <c r="AU47" s="128"/>
      <c r="AV47" s="128"/>
      <c r="AW47" s="128"/>
      <c r="AX47" s="128"/>
      <c r="AY47" s="128"/>
      <c r="AZ47" s="128"/>
      <c r="BA47" s="128"/>
      <c r="BB47" s="128"/>
      <c r="BC47" s="128"/>
      <c r="BD47" s="128"/>
      <c r="BE47" s="128"/>
      <c r="BF47" s="128"/>
      <c r="BG47" s="128"/>
      <c r="BH47" s="128"/>
      <c r="BI47" s="128"/>
      <c r="BJ47" s="128"/>
      <c r="BK47" s="128"/>
      <c r="BL47" s="128"/>
      <c r="BM47" s="128"/>
      <c r="BN47" s="128"/>
      <c r="BO47" s="128"/>
      <c r="BP47" s="128"/>
      <c r="BQ47" s="128"/>
      <c r="BR47" s="128"/>
      <c r="BS47" s="128"/>
      <c r="BT47" s="128"/>
      <c r="BU47" s="128"/>
      <c r="BV47" s="128"/>
      <c r="BW47" s="128"/>
      <c r="BX47" s="128"/>
      <c r="BY47" s="128"/>
      <c r="BZ47" s="128"/>
      <c r="CA47" s="128"/>
      <c r="CB47" s="128"/>
      <c r="CC47" s="128"/>
      <c r="CD47" s="128"/>
      <c r="CE47" s="128"/>
      <c r="CF47" s="128"/>
      <c r="CG47" s="128"/>
      <c r="CH47" s="128"/>
      <c r="CI47" s="128"/>
      <c r="CJ47" s="133"/>
    </row>
  </sheetData>
  <dataValidations count="2">
    <dataValidation allowBlank="1" showInputMessage="1" showErrorMessage="1" sqref="E1" xr:uid="{4D935161-CDD3-4592-B877-3FB59C99E142}"/>
    <dataValidation type="list" allowBlank="1" showInputMessage="1" showErrorMessage="1" sqref="E3:E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45970.859440740744</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45970.859440740744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45970.859440740744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45970.859440972221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45970.859440972221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45970.859440972221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45970.859440972221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45970.859440972221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45970.859440972221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45970.859440972221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45970.859440972221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45970.859440972221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45970.859440972221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45970.859440972221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45970.859440972221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45970.859440972221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45970.859440972221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45970.859440972221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45970.859440972221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45970.859440972221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45970.859440972221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45970.859440972221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45970.859440972221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45970.859440972221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45970.859440972221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45970.859440972221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45970.859440972221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45970.859440972221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45970.859440972221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45970.859440972221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45970.859440972221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45970.859440972221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45970.859440972221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45970.859440972221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45970.859440972221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45970.859440972221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45970.859440972221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45970.859440972221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45970.859440972221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45970.859440972221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45970.859440972221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45970.859440972221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45970.859440972221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45970.859440972221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45970.859440972221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45970.859440972221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45970.859440972221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45970.859440972221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45970.859440972221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45970.859440972221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45970.859440972221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45970.859440972221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45970.859440972221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45970.859440972221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45970.859440972221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45970.859440972221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45970.859440972221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45970.859440972221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45970.859440972221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45970.859440972221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45970.859440972221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45970.859440972221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45970.859440972221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45970.859440972221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45970.859440972221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45970.859440972221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45970.859440972221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45970.859440972221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45970.859440972221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45970.859440972221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45970.859440972221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45970.859440972221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45970.859440972221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45970.859440972221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45970.859440972221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45970.859440972221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45970.859440972221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45970.859440972221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45970.859440972221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45970.859440972221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45970.859440972221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45970.859440972221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45970.859440972221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45970.859440972221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45970.859440972221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45970.859440972221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45970.859440972221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45970.859440972221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45970.859440972221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45970.859440972221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45970.859440972221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45970.859440972221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45970.859440972221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45970.859440972221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45970.859440972221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45970.859440972221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45970.859440972221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45970.859440972221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45970.859440972221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45970.859440972221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45970.859440972221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45970.859440972221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45970.859440972221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45970.859440972221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45970.859440972221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45970.859440972221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45970.859440972221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45970.859440972221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45970.859440972221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45970.859440972221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45970.859440972221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45970.859440972221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45970.859440972221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45970.859440972221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45970.859440972221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45970.859440972221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45970.859440972221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45970.859440972221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45970.859440972221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45970.859440972221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45970.859440972221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45970.859440972221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45970.859440972221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45970.859440972221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45970.859440972221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45970.859440972221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45970.859440972221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45970.859440972221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45970.859440972221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45970.859440972221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45970.859440972221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45970.859440972221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45970.859440972221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45970.859440972221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45970.859440972221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45970.859440972221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45970.859440972221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45970.859440972221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45970.859440972221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45970.859440972221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45970.859440972221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45970.859440972221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45970.859440972221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45970.859440972221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45970.859440972221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45970.859440972221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45970.859440972221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45970.859440972221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45970.859440972221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45970.859440972221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45970.859440972221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45970.859440972221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45970.859440972221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45970.859440972221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45970.859440972221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45970.859440972221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45970.859440972221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45970.859440972221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45970.859440972221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45970.859440972221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45970.859440972221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45970.859440972221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45970.859440972221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45970.859440972221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45970.859440972221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45970.859440972221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45970.859440972221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45970.859440972221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45970.859440972221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45970.859440972221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45970.859440972221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45970.859440972221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45970.859440972221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45970.859440972221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45970.859440972221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45970.859440972221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45970.859440972221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45970.859440972221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45970.859440972221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45970.859440972221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45970.859440972221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45970.859440972221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45970.859440972221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45970.859440972221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45970.859440972221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45970.859440972221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45970.859440972221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45970.859440972221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45970.859440972221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45970.859440972221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45970.859440972221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45970.859440972221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45970.859440972221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45970.859440972221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45970.859440972221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45970.859440972221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45970.859440972221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45970.859440972221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45970.859440972221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45970.859440972221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45970.859440972221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45970.859440972221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45970.859440972221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45970.859440972221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45970.859440972221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45970.859440972221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45970.859440972221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45970.859440972221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45970.859440972221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45970.859440972221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45970.859440972221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45970.859440972221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45970.859440972221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45970.859440972221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45970.859440972221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45970.859440972221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45970.859440972221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45970.859440972221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45970.859440972221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45970.859440972221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45970.859440972221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45970.859440972221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45970.859440972221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45970.859440972221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45970.859440972221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45970.859440972221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45970.859440972221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45970.859440972221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45970.859440972221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45970.859440972221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45970.859440972221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45970.859440972221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45970.859440972221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45970.859440972221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45970.859440972221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45970.859440972221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45970.859440972221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45970.859440972221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45970.859440972221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45970.859440972221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45970.859440972221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45970.859440972221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45970.859440972221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45970.859440972221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45970.859440972221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45970.859440972221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45970.859440972221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45970.859440972221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45970.859440972221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45970.859440972221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45970.859440972221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45970.859440972221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45970.859440972221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45970.859440972221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45970.859440972221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45970.859440972221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45970.859440972221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45970.859440972221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45970.859440972221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45970.859440972221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45970.859440972221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45970.859440972221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45970.859440972221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45970.859440972221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45970.859440972221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45970.859440972221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45970.859440972221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45970.859440972221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45970.859440972221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45970.859440972221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45970.859440972221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45970.859440972221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45970.859440972221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45970.859440972221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45970.859440972221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45970.859440972221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45970.859440972221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45970.859440972221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45970.859440972221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45970.859440972221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45970.859440972221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45970.859440972221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45970.859440972221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45970.859440972221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45970.859440972221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45970.859440972221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45970.859440972221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45970.859440972221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45970.859440972221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45970.859440972221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45970.859440972221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45970.859440972221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45970.859440972221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45970.859440972221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45970.859440972221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45970.859440972221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45970.859440972221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45970.859440972221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45970.859440972221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45970.859440972221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45970.859440972221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45970.859440972221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45970.859440972221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45970.859440972221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45970.859440972221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45970.859440972221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45970.859440972221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45970.859440972221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45970.859440972221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45970.859440972221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45970.859440972221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45970.859440972221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45970.859440972221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45970.859440972221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45970.859440972221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45970.859440972221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45970.859440972221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45970.859440972221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45970.859440972221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45970.859440972221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45970.859440972221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45970.859440972221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45970.859440972221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45970.859440972221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45970.859440972221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45970.859440972221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45970.859440972221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45970.859440972221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45970.859440972221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45970.859440972221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45970.859440972221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45970.859440972221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45970.859440972221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45970.859440972221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45970.859440972221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45970.859440972221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45970.859440972221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45970.859440972221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45970.859440972221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45970.859440972221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45970.859440972221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45970.859440972221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45970.859440972221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45970.859440972221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45970.859440972221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45970.859440972221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45970.859440972221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45970.859440972221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45970.859440972221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45970.859440972221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45970.859440972221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45970.859440972221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45970.859440972221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45970.859440972221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45970.859440972221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45970.859440972221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45970.859440972221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45970.859440972221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45970.859440972221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45970.859440972221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45970.859440972221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45970.859440972221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45970.859440972221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45970.859440972221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45970.859440972221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45970.859440972221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45970.859440972221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45970.859440972221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45970.859440972221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45970.859440972221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45970.859440972221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45970.859440972221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45970.859440972221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45970.859440972221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45970.859440972221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45970.859440972221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45970.859440972221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45970.859440972221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45970.859440972221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45970.859440972221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45970.859440972221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45970.859440972221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45970.859440972221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45970.859440972221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45970.859440972221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45970.859440972221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45970.859440972221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45970.859440972221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45970.859440972221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45970.859440972221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45970.859440972221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45970.859440972221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45970.859440972221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45970.859440972221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45970.859440972221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45970.859440972221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45970.859440972221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45970.859440972221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45970.859440972221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45970.859440972221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45970.859440972221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45970.859440972221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45970.859440972221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45970.859440972221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45970.859440972221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45970.859440972221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45970.859440972221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45970.859440972221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45970.859440972221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45970.859440972221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45970.859440972221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45970.859440972221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45970.859440972221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45970.859440972221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45970.859440972221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45970.859440972221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45970.859440972221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45970.859440972221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45970.859440972221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45970.859440972221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45970.859440972221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45970.859440972221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45970.859440972221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45970.859440972221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45970.859440972221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45970.859440972221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45970.859440972221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45970.859440972221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45970.859440972221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45970.859440972221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45970.859440972221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45970.859440972221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45970.859440972221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45970.859440972221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45970.859440972221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45970.859440972221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45970.859440972221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45970.859440972221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45970.859440972221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45970.859440972221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45970.859440972221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45970.859440972221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45970.859440972221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45970.859440972221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45970.859440972221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45970.859440972221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45970.859440972221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45970.859440972221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45970.859440972221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45970.859440972221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45970.859440972221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45970.859440972221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45970.859440972221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45970.859440972221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45970.859440972221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45970.859440972221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45970.859440972221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45970.859440972221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45970.859440972221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45970.859440972221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45970.859440972221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45970.859440972221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45970.859440972221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45970.859440972221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45970.859440972221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45970.859440972221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45970.859440972221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45970.859440972221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45970.859440972221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45970.859440972221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45970.859440972221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45970.859440972221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45970.859440972221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45970.859440972221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45970.859440972221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45970.859440972221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45970.859440972221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45970.859440972221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45970.859440972221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45970.859440972221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45970.859440972221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45970.859440972221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45970.859440972221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45970.859440972221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45970.859440972221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45970.859440972221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45970.859440972221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45970.859440972221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45970.859440972221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45970.859440972221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45970.859440972221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45970.859440972221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45970.859440972221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45970.859440972221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45970.859440972221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45970.859440972221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45970.859440972221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45970.859440972221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45970.859440972221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45970.859440972221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45970.859440972221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45970.859440972221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45970.859440972221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45970.859440972221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45970.859440972221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45970.859440972221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45970.859440972221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45970.859440972221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45970.859440972221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45970.859440972221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45970.859440972221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45970.859440972221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45970.859440972221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45970.859440972221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45970.859440972221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45970.859440972221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45970.859440972221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45970.859440972221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45970.859440972221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45970.859440972221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45970.859440972221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45970.859440972221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45970.859440972221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45970.859440972221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45970.859440972221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45970.859440972221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45970.859440972221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45970.859440972221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45970.859440972221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45970.859440972221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45970.859440972221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45970.859440972221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45970.859440972221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45970.859440972221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45970.859440972221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45970.859440972221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45970.859440972221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45970.859440972221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45970.859440972221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45970.859440972221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45970.859440972221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45970.859440972221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45970.859440972221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45970.859440972221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45970.859440972221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45970.859440972221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45970.859440972221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45970.859440972221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45970.859440972221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45970.859440972221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45970.859440972221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45970.859440972221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45970.859440972221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45970.859440972221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45970.859440972221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45970.859440972221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45970.859440972221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45970.859440972221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45970.859440972221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45970.859440972221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45970.859440972221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45970.859440972221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45970.859440972221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45970.859440972221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45970.859440972221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45970.859440972221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45970.859440972221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45970.859440972221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45970.859440972221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45970.859440972221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45970.859440972221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45970.859440972221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45970.859440972221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45970.859440972221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45970.859440972221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45970.859440972221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45970.859440972221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45970.859440972221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45970.859440972221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45970.859440972221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45970.859440972221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45970.859440972221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45970.859440972221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45970.859440972221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45970.859440972221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45970.859440972221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45970.859440972221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45970.859440972221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45970.859440972221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45970.859440972221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45970.859440972221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45970.859440972221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45970.859440972221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45970.859440972221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45970.859440972221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45970.859440972221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45970.859440972221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45970.859440972221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45970.859440972221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45970.859440972221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45970.859440972221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45970.859440972221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45970.859440972221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45970.859440972221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45970.859440972221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45970.859440972221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45970.859440972221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45970.859440972221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45970.859440972221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45970.859440972221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45970.859440972221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45970.859440972221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45970.859440972221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45970.859440972221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45970.859440972221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45970.859440972221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45970.859440972221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45970.859440972221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45970.859440972221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45970.859440972221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45970.859440972221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45970.859440972221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45970.859440972221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45970.859440972221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45970.859440972221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45970.859440972221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45970.859440972221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45970.859440972221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45970.859440972221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45970.859440972221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45970.859440972221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45970.859440972221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45970.859440972221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45970.859440972221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45970.859440972221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45970.859440972221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45970.859440972221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45970.859440972221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45970.859440972221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45970.859440972221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45970.859440972221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45970.859440972221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45970.859440972221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45970.859440972221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45970.859440972221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45970.859440972221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45970.859440972221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45970.859440972221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45970.859440972221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45970.859440972221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45970.859440972221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45970.859440972221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45970.859440972221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45970.859440972221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45970.859440972221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45970.859440972221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45970.859440972221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45970.859440972221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45970.859440972221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45970.859440972221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45970.859440972221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45970.859440972221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45970.859440972221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45970.859440972221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45970.859440972221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45970.859440972221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45970.859440972221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45970.859440972221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45970.859440972221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45970.859440972221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45970.859440972221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45970.859440972221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45970.859440972221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45970.859440972221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45970.859440972221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45970.859440972221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45970.859440972221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45970.859440972221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45970.859440972221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45970.859440972221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45970.859440972221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45970.859440972221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45970.859440972221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45970.859440972221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45970.859440972221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45970.859440972221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45970.859440972221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45970.859440972221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45970.859440972221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45970.859440972221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45970.859440972221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45970.859440972221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45970.859440972221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45970.859440972221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45970.859440972221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45970.859440972221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45970.859440972221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45970.859440972221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45970.859440972221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45970.859440972221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45970.859440972221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45970.859440972221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45970.859440972221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45970.859440972221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45970.859440972221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45970.859440972221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45970.859440972221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45970.859440972221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45970.859440972221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45970.859440972221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45970.859440972221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45970.859440972221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45970.859440972221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45970.859440972221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45970.859440972221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45970.859440972221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45970.859440972221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45970.859440972221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45970.859440972221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45970.859440972221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45970.859440972221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45970.859440972221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45970.859440972221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45970.859440972221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45970.859440972221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45970.859440972221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45970.859440972221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45970.859440972221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45970.859440972221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45970.859440972221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45970.859440972221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45970.859440972221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45970.859440972221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45970.859440972221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45970.859440972221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45970.859440972221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45970.859440972221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45970.859440972221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45970.859440972221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45970.859440972221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45970.859440972221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45970.859440972221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45970.859440972221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45970.859440972221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45970.859440972221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45970.859440972221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45970.859440972221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45970.859440972221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45970.859440972221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45970.859440972221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45970.859440972221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45970.859440972221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45970.859440972221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45970.859440972221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45970.859440972221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45970.859440972221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45970.859440972221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45970.859440972221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45970.859440972221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45970.859440972221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45970.859440972221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45970.859440972221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45970.859440972221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45970.859440972221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45970.859440972221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45970.859440972221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45970.859440972221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45970.859440972221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45970.859440972221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45970.859440972221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45970.859440972221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45970.859440972221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45970.859440972221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45970.859440972221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45970.859440972221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45970.859440972221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45970.859440972221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45970.859440972221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45970.859440972221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45970.859440972221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45970.859440972221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45970.859440972221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45970.859440972221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45970.859440972221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45970.859440972221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45970.859440972221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45970.859440972221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45970.859440972221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45970.859440972221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45970.859440972221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45970.859440972221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45970.859440972221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45970.859440972221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45970.859440972221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45970.859440972221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45970.859440972221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45970.859440972221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45970.859440972221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45970.859440972221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45970.859440972221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45970.859440972221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45970.859440972221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45970.859440972221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45970.859440972221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45970.859440972221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45970.859440972221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45970.859440972221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45970.859440972221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45970.859440972221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45970.859440972221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45970.859440972221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45970.859440972221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45970.859440972221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45970.859440972221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45970.859440972221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45970.859440972221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45970.859440972221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45970.859440972221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45970.859440972221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45970.859440972221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45970.859440972221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45970.859440972221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45970.859440972221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45970.859440972221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45970.859440972221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45970.859440972221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45970.859440972221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45970.859440972221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45970.859440972221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45970.859440972221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45970.859440972221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45970.859440972221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45970.859440972221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45970.859440972221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45970.859440972221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45970.859440972221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45970.859440972221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45970.859440972221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45970.859440972221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45970.859440972221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45970.859440972221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45970.859440972221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45970.859440972221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45970.859440972221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45970.859440972221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45970.859440972221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45970.859440972221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45970.859440972221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45970.859440972221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45970.859440972221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45970.859440972221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45970.859440972221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45970.859440972221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45970.859440972221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45970.859440972221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45970.859440972221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45970.859440972221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45970.859440972221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45970.859440972221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45970.859440972221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45970.859440972221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45970.859440972221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45970.859440972221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45970.859440972221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45970.859440972221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45970.859440972221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45970.859440972221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45970.859440972221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45970.859440972221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45970.859440972221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45970.859440972221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45970.859440972221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45970.859440972221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45970.859440972221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45970.859440972221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45970.859440972221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45970.859440972221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45970.859440972221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45970.859440972221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45970.859440972221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45970.859440972221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45970.859440972221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45970.859440972221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45970.859440972221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45970.859440972221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45970.859440972221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45970.859440972221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45970.859440972221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45970.859440972221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45970.859440972221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45970.859440972221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45970.859440972221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45970.859440972221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45970.859440972221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45970.859440972221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45970.859440972221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45970.859440972221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45970.859440972221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45970.859440972221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45970.859440972221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45970.859440972221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45970.859440972221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45970.859440972221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45970.859440972221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45970.859440972221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45970.859440972221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45970.859440972221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45970.859440972221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45970.859440972221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45970.859440972221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45970.859440972221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45970.859440972221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45970.859440972221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45970.859440972221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45970.859440972221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45970.859440972221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45970.859440972221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45970.859440972221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45970.859440972221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45970.859440972221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45970.859440972221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45970.859440972221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45970.859440972221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45970.859440972221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45970.859440972221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45970.859440972221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45970.859440972221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45970.859440972221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45970.859440972221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45970.859440972221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45970.859440972221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45970.859440972221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45970.859440972221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45970.859440972221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45970.859440972221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45970.859440972221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45970.859440972221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45970.859440972221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45970.859440972221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45970.859440972221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45970.859440972221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45970.859440972221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45970.859440972221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45970.859440972221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45970.859440972221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45970.859440972221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45970.859440972221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45970.859440972221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45970.859440972221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45970.859440972221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45970.859440972221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45970.859440972221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45970.859440972221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45970.859440972221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45970.859440972221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45970.859440972221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45970.859440972221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45970.859440972221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45970.859440972221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45970.859440972221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45970.859440972221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45970.859440972221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45970.859440972221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45970.859440972221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45970.859440972221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45970.859440972221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45970.859440972221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45970.859440972221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45970.859440972221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45970.859440972221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45970.859440972221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45970.859440972221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45970.859440972221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45970.859440972221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45970.859440972221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45970.859440972221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45970.859440972221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45970.859440972221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45970.859440972221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45970.859440972221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45970.859440972221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45970.859440972221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45970.859440972221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45970.859440972221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45970.859440972221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45970.859440972221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45970.859440972221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45970.859440972221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45970.859440972221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45970.859440972221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45970.859440972221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45970.859440972221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45970.859440972221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45970.859440972221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45970.859440972221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45970.859440972221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45970.859440972221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45970.859440972221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45970.859440972221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45970.859440972221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45970.859440972221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45970.859440972221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45970.859440972221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45970.859440972221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45970.859440972221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45970.859440972221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45970.859440972221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45970.859440972221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45970.859440972221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45970.859440972221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45970.859440972221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45970.859440972221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45970.859440972221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45970.859440972221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45970.859440972221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45970.859440972221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45970.859440972221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45970.859440972221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45970.859440972221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45970.859440972221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45970.859440972221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45970.859440972221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45970.859440972221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45970.859440972221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45970.859440972221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45970.859440972221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45970.859440972221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45970.859440972221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45970.859440972221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45970.859440972221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45970.859440972221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45970.859440972221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45970.859440972221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45970.859440972221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45970.859440972221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45970.859440972221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45970.859440972221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45970.859440972221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45970.859440972221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45970.859440972221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45970.859440972221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45970.859440972221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45970.859440972221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45970.859440972221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45970.859440972221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45970.859440972221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45970.859440972221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45970.859440972221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45970.859440972221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45970.859440972221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45970.859440972221</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267.37872337962472</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36067</v>
      </c>
      <c r="E3" s="95" t="s">
        <v>39021</v>
      </c>
      <c r="F3" s="96">
        <v>45970.777083333334</v>
      </c>
      <c r="G3" s="136">
        <f t="shared" ref="G3:G27" ca="1" si="1">IFERROR(NOW()-F3,"")</f>
        <v>8.2357638886605855E-2</v>
      </c>
      <c r="H3" s="96">
        <v>45970.826226851852</v>
      </c>
      <c r="I3" s="135" t="str">
        <f>IFERROR(VLOOKUP(D3,DB!A:F,6,0),"")</f>
        <v>SCECO</v>
      </c>
      <c r="J3" s="135" t="str">
        <f>IFERROR(VLOOKUP(D3,DB!A:G,7,0),"")</f>
        <v>Dead</v>
      </c>
      <c r="K3" s="98" t="s">
        <v>39108</v>
      </c>
      <c r="L3" s="92" t="str">
        <f>IFERROR(VLOOKUP(D3,DB!A:I,9,0),"")</f>
        <v>Latis</v>
      </c>
    </row>
    <row r="4" spans="1:16" ht="15" customHeight="1">
      <c r="A4" s="135" t="s">
        <v>39109</v>
      </c>
      <c r="B4" s="135" t="str">
        <f>IFERROR(VLOOKUP(D4,DB!A:K,11,0),"")</f>
        <v>R4</v>
      </c>
      <c r="C4" s="94">
        <v>1</v>
      </c>
      <c r="D4" s="92" t="s">
        <v>36978</v>
      </c>
      <c r="E4" s="95" t="s">
        <v>39021</v>
      </c>
      <c r="F4" s="96">
        <v>45970.799305555556</v>
      </c>
      <c r="G4" s="136">
        <f t="shared" ca="1" si="1"/>
        <v>6.0135416664707009E-2</v>
      </c>
      <c r="H4" s="96">
        <v>45970.793634259258</v>
      </c>
      <c r="I4" s="135" t="str">
        <f>IFERROR(VLOOKUP(D4,DB!A:F,6,0),"")</f>
        <v>Generator-SG</v>
      </c>
      <c r="J4" s="135" t="str">
        <f>IFERROR(VLOOKUP(D4,DB!A:G,7,0),"")</f>
        <v>Dead</v>
      </c>
      <c r="K4" s="98" t="s">
        <v>39110</v>
      </c>
      <c r="L4" s="92" t="str">
        <f>IFERROR(VLOOKUP(D4,DB!A:I,9,0),"")</f>
        <v>Latis</v>
      </c>
    </row>
    <row r="5" spans="1:16" ht="15" customHeight="1">
      <c r="A5" s="135"/>
      <c r="B5" s="135" t="str">
        <f>IFERROR(VLOOKUP(D5,DB!A:K,11,0),"")</f>
        <v/>
      </c>
      <c r="C5" s="94"/>
      <c r="D5" s="92"/>
      <c r="E5" s="95"/>
      <c r="F5" s="96"/>
      <c r="G5" s="136">
        <f t="shared" ca="1" si="1"/>
        <v>45970.859440972221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45970.859440972221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45970.859440972221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45970.859440972221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45970.859440972221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45970.859440972221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45970.859440972221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45970.859440972221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45970.859440972221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45970.859440972221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45970.859440972221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45970.859440972221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45970.859440972221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45970.859440972221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45970.859440972221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45970.859440972221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45970.859440972221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45970.859440972221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45970.859440972221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45970.859440972221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45970.859440972221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45970.859440972221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45970.859440972221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ref="G28:G59" ca="1" si="2">IFERROR(NOW()-F28,"")</f>
        <v>45970.859440972221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2"/>
        <v>45970.859440972221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45970.859440972221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45970.859440972221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45970.859440972221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45970.859440972221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45970.859440972221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45970.859440972221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45970.859440972221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45970.859440972221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45970.859440972221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45970.859440972221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45970.859440972221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45970.859440972221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45970.859440972221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45970.859440972221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45970.859440972221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45970.859440972221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45970.859440972221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45970.859440972221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45970.859440972221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45970.859440972221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45970.859440972221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45970.859440972221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45970.859440972221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45970.859440972221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45970.859440972221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45970.859440972221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45970.859440972221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45970.859440972221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45970.859440972221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45970.859440972221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ref="G60:G91" ca="1" si="3">IFERROR(NOW()-F60,"")</f>
        <v>45970.859440972221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3"/>
        <v>45970.859440972221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45970.859440972221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45970.859440972221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45970.859440972221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45970.859440972221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3"/>
        <v>45970.859440972221</v>
      </c>
      <c r="H66" s="96"/>
      <c r="I66" s="135" t="str">
        <f>IFERROR(VLOOKUP(D66,DB!A:F,6,0),"")</f>
        <v/>
      </c>
      <c r="J66" s="135"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39111</v>
      </c>
      <c r="B2" s="37" t="str">
        <f>IFERROR(VLOOKUP(D2,DB!A:K,11,0),"")</f>
        <v>R5</v>
      </c>
      <c r="C2" s="37">
        <v>3</v>
      </c>
      <c r="D2" s="107" t="s">
        <v>36011</v>
      </c>
      <c r="E2" s="37" t="s">
        <v>39021</v>
      </c>
      <c r="F2" s="38">
        <v>45891.832060185188</v>
      </c>
      <c r="G2" s="116">
        <f ca="1">IFERROR(NOW()-F2,"")</f>
        <v>79.027380787032598</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44.670563657404273</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50" ca="1" si="1">IFERROR(NOW()-F4,"")</f>
        <v>22.198329861108505</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5"/>
      <c r="G6" s="126">
        <f t="shared" ca="1" si="1"/>
        <v>45970.859440972221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45970.859440972221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45970.859440972221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45970.859440972221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45970.859440972221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45970.859440972221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45970.859440972221</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45970.859440972221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45970.859440972221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45970.859440972221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45970.859440972221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45970.859440972221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45970.859440972221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45970.859440972221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45970.859440972221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45970.859440972221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45970.859440972221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45970.859440972221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45970.859440972221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45970.859440972221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45970.859440972221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45970.859440972221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45970.859440972221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45970.859440972221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45970.859440972221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45970.859440972221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45970.859440972221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45970.859440972221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45970.859440972221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45970.859440972221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45970.859440972221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45970.859440972221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45970.859440972221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45970.859440972221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45970.859440972221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45970.859440972221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45970.859440972221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45970.859440972221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45970.859440972221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45970.859440972221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45970.859440972221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45970.859440972221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45970.859440972221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45970.859440972221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45970.859440972221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45970.859440972221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45970.859440972221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45970.859440972221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45970.859440972221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45970.859440972221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45970.859440972221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45970.859440972221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45970.859440972221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45970.859440972221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45970.859440972221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45970.859440972221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45970.859440972221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45970.859440972221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45970.859440972221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45970.859440972221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45970.859440972221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45970.859440972221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45970.859440972221</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45970.859440972221</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45970.859440972221</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45970.859440972221</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45970.859440972221</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45970.859440972221</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45970.859440972221</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45970.859440972221</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45970.859440972221</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45970.859440972221</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45970.859440972221</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45970.859440972221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45970.859440972221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45970.859440972221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45970.859440972221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45970.859440972221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45970.859440972221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45970.859440972221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45970.859440972221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45970.859440972221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45970.859440972221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45970.859440972221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45970.859440972221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45970.859440972221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45970.859440972221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45970.859440972221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45970.859440972221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45970.859440972221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45970.859440972221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45970.859440972221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45970.859440972221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45970.859440972221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45970.859440972221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45970.859440972221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45970.859440972221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45970.859440972221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45970.859440972221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45970.859440972221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45970.859440972221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45970.859440972221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45970.859440972221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45970.859440972221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45970.859440972221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45970.859440972221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45970.859440972221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45970.859440972221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45970.859440972221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45970.859440972221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45970.859440972221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45970.859440972221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45970.859440972221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45970.859440972221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45970.859440972221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45970.859440972221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45970.859440972221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45970.859440972221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45970.859440972221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45970.859440972221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45970.859440972221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45970.859440972221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45970.859440972221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45970.859440972221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45970.859440972221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45970.859440972221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45970.859440972221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45970.859440972221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45970.859440972221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45970.859440972221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45970.859440972221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45970.859440972221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45970.859440972221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45970.859440972221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45970.859440972221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45970.859440972221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45970.859440972221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45970.859440972221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45970.859440972221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45970.859440972221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45970.859440972221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45970.859440972221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45970.859440972221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45970.859440972221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45970.859440972221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45970.859440972221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45970.859440972221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45970.859440972221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45970.859440972221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45970.859440972221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45970.859440972221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45970.859440972221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45970.859440972221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45970.859440972221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45970.859440972221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45970.859440972221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45970.859440972221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45970.859440972221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45970.859440972221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45970.859440972221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45970.859440972221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45970.859440972221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45970.859440972221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45970.859440972221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45970.859440972221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45970.859440972221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45970.859440972221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45970.859440972221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45970.859440972221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45970.859440972221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45970.859440972221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45970.859440972221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45970.859440972221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45970.859440972221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45970.859440972221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45970.859440972221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45970.859440972221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45970.859440972221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45970.859440972221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45970.859440972221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45970.859440972221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45970.859440972221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45970.859440972221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45970.859440972221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45970.859440972221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45970.859440972221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45970.859440972221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45970.859440972221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45970.859440972221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45970.859440972221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45970.859440972221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45970.859440972221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45970.859440972221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45970.859440972221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45970.859440972221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45970.859440972221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45970.859440972221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45970.859440972221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45970.859440972221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45970.859440972221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45970.859440972221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45970.859440972221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45970.859440972221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45970.859440972221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45970.859440972221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45970.859440972221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45970.859440972221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45970.859440972221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45970.859440972221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45970.859440972221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45970.859440972221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45970.859440972221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45970.859440972221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45970.859440972221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45970.859440972221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45970.859440972221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45970.859440972221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45970.859440972221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45970.859440972221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45970.859440972221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45970.859440972221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45970.859440972221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45970.859440972221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45970.859440972221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45970.859440972221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45970.859440972221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45970.859440972221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45970.859440972221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45970.859440972221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45970.859440972221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45970.859440972221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45970.859440972221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45970.859440972221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45970.859440972221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45970.859440972221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45970.859440972221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45970.859440972221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45970.859440972221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45970.859440972221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45970.859440972221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45970.859440972221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45970.859440972221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45970.859440972221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45970.859440972221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45970.859440972221</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45970.859440972221</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45970.859440972221</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45970.859440972221</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45970.859440972221</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45970.859440972221</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45970.859440972221</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45970.859440972221</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45970.859440972221</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45970.859440972221</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45970.859440972221</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45970.859440972221</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tabSelected="1" workbookViewId="0">
      <selection activeCell="D5" sqref="D5"/>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4" t="s">
        <v>39119</v>
      </c>
      <c r="B2" s="155" t="str">
        <f>IFERROR(VLOOKUP(D2,DB!A:K,11,0),"")</f>
        <v>R6</v>
      </c>
      <c r="C2" s="156">
        <v>1</v>
      </c>
      <c r="D2" s="155" t="s">
        <v>35650</v>
      </c>
      <c r="E2" s="153" t="s">
        <v>39021</v>
      </c>
      <c r="F2" s="157">
        <v>45970.686331018522</v>
      </c>
      <c r="G2" s="158">
        <f t="shared" ref="G2:G13" ca="1" si="0">IFERROR(NOW()-F2,"-")</f>
        <v>0.17310995369916782</v>
      </c>
      <c r="H2" s="157">
        <v>45970.68136574074</v>
      </c>
      <c r="I2" s="155" t="str">
        <f>IFERROR(VLOOKUP(D2,DB!A:F,6,0),"")</f>
        <v>Generator-SG</v>
      </c>
      <c r="J2" s="155" t="str">
        <f>IFERROR(VLOOKUP(D2,DB!A:G,7,0),"")</f>
        <v>Dead</v>
      </c>
      <c r="K2" s="159" t="s">
        <v>39120</v>
      </c>
      <c r="L2" s="155" t="str">
        <f>IFERROR(VLOOKUP(D2,DB!A:I,9,0),"")</f>
        <v>Latis</v>
      </c>
    </row>
    <row r="3" spans="1:16382" ht="31.5" customHeight="1">
      <c r="A3" s="141"/>
      <c r="B3" s="142" t="str">
        <f>IFERROR(VLOOKUP(D3,DB!A:K,11,0),"")</f>
        <v/>
      </c>
      <c r="C3" s="143"/>
      <c r="D3" s="142"/>
      <c r="E3" s="124"/>
      <c r="F3" s="144"/>
      <c r="G3" s="105">
        <f t="shared" ca="1" si="0"/>
        <v>45970.859440972221</v>
      </c>
      <c r="H3" s="144"/>
      <c r="I3" s="142" t="str">
        <f>IFERROR(VLOOKUP(D3,DB!A:F,6,0),"")</f>
        <v/>
      </c>
      <c r="J3" s="142" t="str">
        <f>IFERROR(VLOOKUP(D3,DB!A:G,7,0),"")</f>
        <v/>
      </c>
      <c r="K3" s="145"/>
      <c r="L3" s="146" t="str">
        <f>IFERROR(VLOOKUP(D3,DB!A:I,9,0),"")</f>
        <v/>
      </c>
    </row>
    <row r="4" spans="1:16382" ht="31.5" customHeight="1">
      <c r="A4" s="141"/>
      <c r="B4" s="142" t="str">
        <f>IFERROR(VLOOKUP(D4,DB!A:K,11,0),"")</f>
        <v>R6</v>
      </c>
      <c r="C4" s="143"/>
      <c r="D4" s="142" t="s">
        <v>36908</v>
      </c>
      <c r="E4" s="124"/>
      <c r="F4" s="144"/>
      <c r="G4" s="105">
        <f t="shared" ca="1" si="0"/>
        <v>45970.859440972221</v>
      </c>
      <c r="H4" s="144"/>
      <c r="I4" s="142" t="str">
        <f>IFERROR(VLOOKUP(D4,DB!A:F,6,0),"")</f>
        <v>SCECO</v>
      </c>
      <c r="J4" s="142" t="str">
        <f>IFERROR(VLOOKUP(D4,DB!A:G,7,0),"")</f>
        <v>Dead</v>
      </c>
      <c r="K4" s="145"/>
      <c r="L4" s="146" t="str">
        <f>IFERROR(VLOOKUP(D4,DB!A:I,9,0),"")</f>
        <v>Latis</v>
      </c>
    </row>
    <row r="5" spans="1:16382" ht="31.5" customHeight="1">
      <c r="A5" s="141"/>
      <c r="B5" s="142" t="str">
        <f>IFERROR(VLOOKUP(D5,DB!A:K,11,0),"")</f>
        <v/>
      </c>
      <c r="C5" s="143"/>
      <c r="D5" s="142"/>
      <c r="E5" s="124"/>
      <c r="F5" s="144"/>
      <c r="G5" s="105">
        <f t="shared" ca="1" si="0"/>
        <v>45970.859440972221</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45970.859440972221</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45970.859440972221</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45970.859440972221</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45970.859440972221</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45970.859440972221</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45970.859440972221</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45970.859440972221</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45970.859440972221</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45970.859440740744</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45970.859440740744</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45970.859440740744</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45970.859440740744</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45970.859440740744</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45970.859440740744</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45970.859440740744</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45970.859440740744</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45970.859440740744</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45970.859440740744</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45970.859440740744</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45970.859440740744</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45970.859440740744</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45970.859440740744</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45970.859440740744</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45970.859440740744</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45970.859440740744</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45970.859440740744</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45970.859440740744</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45970.859440740744</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45970.859440740744</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45970.859440740744</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45970.859440740744</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45970.859440740744</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45970.859440740744</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45970.859440740744</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45970.859440740744</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45970.859440740744</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45970.859440740744</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45970.859440740744</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45970.859440740744</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45970.859440740744</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45970.859440740744</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45970.859440740744</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45970.859440740744</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45970.859440740744</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45970.859440740744</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45970.859440740744</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45970.859440740744</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45970.859440740744</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45970.859440740744</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45970.859440740744</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45970.859440740744</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45970.859440740744</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45970.859440740744</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45970.859440740744</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45970.859440740744</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45970.859440740744</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45970.859440740744</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45970.859440740744</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45970.859440740744</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45970.859440740744</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45970.859440740744</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45970.859440740744</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45970.859440740744</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45970.859440740744</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45970.859440740744</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45970.859440740744</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45970.859440740744</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45970.859440740744</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45970.859440740744</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45970.859440740744</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45970.859440740744</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45970.859440740744</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45970.859440740744</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45970.859440740744</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45970.859440740744</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45970.859440740744</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45970.859440740744</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45970.859440740744</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45970.859440740744</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45970.859440740744</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45970.859440740744</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45970.859440740744</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45970.859440740744</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45970.859440740744</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45970.859440740744</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45970.859440740744</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45970.859440740744</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45970.859440740744</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45970.859440740744</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45970.859440740744</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45970.859440740744</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45970.859440740744</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45970.859440740744</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45970.859440740744</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45970.859440740744</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45970.859440740744</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45970.859440740744</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45970.859440740744</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45970.859440740744</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45970.859440740744</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45970.859440740744</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45970.859440740744</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45970.859440740744</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45970.859440740744</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45970.859440740744</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45970.859440740744</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45970.859440740744</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45970.859440740744</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45970.859440740744</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45970.859440740744</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45970.859440740744</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45970.859440740744</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45970.859440740744</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45970.859440740744</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45970.859440740744</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45970.859440740744</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45970.859440740744</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45970.859440740744</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45970.859440740744</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45970.859440740744</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45970.859440740744</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45970.859440740744</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45970.859440740744</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45970.859440740744</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45970.859440740744</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45970.859440740744</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45970.859440740744</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45970.859440740744</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45970.859440740744</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45970.859440740744</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45970.859440740744</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45970.859440740744</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45970.859440740744</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45970.859440740744</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45970.859440740744</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45970.859440740744</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45970.859440740744</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45970.859440740744</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45970.859440740744</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45970.859440740744</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45970.859440740744</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45970.859440740744</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45970.859440740744</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45970.859440740744</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45970.859440740744</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45970.859440740744</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45970.859440740744</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45970.859440740744</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45970.859440740744</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45970.859440740744</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45970.859440740744</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45970.859440740744</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45970.859440740744</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45970.859440740744</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45970.859440740744</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45970.859440740744</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45970.859440740744</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45970.859440740744</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45970.859440740744</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45970.859440740744</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45970.859440740744</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45970.859440740744</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45970.859440740744</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45970.859440740744</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45970.859440740744</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45970.859440740744</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45970.859440740744</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45970.859440740744</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45970.859440740744</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45970.859440740744</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2025-11-09T17:39:36Z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