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01" documentId="120_S{2AC9BD13-BADA-5192-A53E-5A8FF88502F6}" xr6:coauthVersionLast="47" xr6:coauthVersionMax="47" xr10:uidLastSave="{CD61BDCA-2FDC-428C-B5F3-3D328A5506B4}"/>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<sst xmlns="http://schemas.openxmlformats.org/spreadsheetml/2006/main" count="181533" uniqueCount="39145">
  <si>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</si>
  <si>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</si>
  <si>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</si>
  <si>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</si>
  <si>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</si>
  <si>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</si>
  <si>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</si>
  <si>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</si>
  <si>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</si>
  <si>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</si>
  <si>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</si>
  <si>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</si>
  <si>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</si>
  <si>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</si>
  <si>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</si>
  <si>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</si>
  <si>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</si>
  <si>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</si>
  <si>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</si>
  <si>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</si>
  <si>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</si>
  <si>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</si>
  <si>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</si>
  <si>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</si>
  <si>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</si>
  <si>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</si>
  <si>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</si>
  <si>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</si>
  <si>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</si>
  <si>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</si>
  <si>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</si>
  <si>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</si>
  <si>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</si>
  <si>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</si>
  <si>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</si>
  <si>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</si>
  <si>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</si>
  <si>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</si>
  <si>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</si>
  <si>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</si>
  <si>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</si>
  <si>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</si>
  <si>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</si>
  <si>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</si>
  <si>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</si>
  <si>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</si>
  <si>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</si>
  <si>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</si>
  <si>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</si>
  <si>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</si>
  <si>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</si>
  <si>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</si>
  <si>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</si>
  <si>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</si>
  <si>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</si>
  <si>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</si>
  <si>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</si>
  <si>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</si>
  <si>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</si>
  <si>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</si>
  <si>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</si>
  <si>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</si>
  <si>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</si>
  <si>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</si>
  <si>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</si>
  <si>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</si>
  <si>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</si>
  <si>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</si>
  <si>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</si>
  <si>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</si>
  <si>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</si>
  <si>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</si>
  <si>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</si>
  <si>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</si>
  <si>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</si>
  <si>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</si>
  <si>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</si>
  <si>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</si>
  <si>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</si>
  <si>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</si>
  <si>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</si>
  <si>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</si>
  <si>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</si>
  <si>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</si>
  <si>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</si>
  <si>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</si>
  <si>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</si>
  <si>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</si>
  <si>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</si>
  <si>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</si>
  <si>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</si>
  <si>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</si>
  <si>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</si>
  <si>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</si>
  <si>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</si>
  <si>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</si>
  <si>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</si>
  <si>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</si>
  <si>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</si>
  <si>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</si>
  <si>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</si>
  <si>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</si>
  <si>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</si>
  <si>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</si>
  <si>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</si>
  <si>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</si>
  <si>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</si>
  <si>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</si>
  <si>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</si>
  <si>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</si>
  <si>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</si>
  <si>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</si>
  <si>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</si>
  <si>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</si>
  <si>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</si>
  <si>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</si>
  <si>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</si>
  <si>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</si>
  <si>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</si>
  <si>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</si>
  <si>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</si>
  <si>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</si>
  <si>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</si>
  <si>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</si>
  <si>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</si>
  <si>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</si>
  <si>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</si>
  <si>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</si>
  <si>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</si>
  <si>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</si>
  <si>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</si>
  <si>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</si>
  <si>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</si>
  <si>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</si>
  <si>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</si>
  <si>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</si>
  <si>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</si>
  <si>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</si>
  <si>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</si>
  <si>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</si>
  <si>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</si>
  <si>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</si>
  <si>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</si>
  <si>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</si>
  <si>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</si>
  <si>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</si>
  <si>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</si>
  <si>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</si>
  <si>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</si>
  <si>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</si>
  <si>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</si>
  <si>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</si>
  <si>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</si>
  <si>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</si>
  <si>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</si>
  <si>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</si>
  <si>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</si>
  <si>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</si>
  <si>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</si>
  <si>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</si>
  <si>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</si>
  <si>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</si>
  <si>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</si>
  <si>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</si>
  <si>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</si>
  <si>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</si>
  <si>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</si>
  <si>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</si>
  <si>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</si>
  <si>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</si>
  <si>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</si>
  <si>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</si>
  <si>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</si>
  <si>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</si>
  <si>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</si>
  <si>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</si>
  <si>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</si>
  <si>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</si>
  <si>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</si>
  <si>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</si>
  <si>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</si>
  <si>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</si>
  <si>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</si>
  <si>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</si>
  <si>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</si>
  <si>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</si>
  <si>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</si>
  <si>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</si>
  <si>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</si>
  <si>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</si>
  <si>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</si>
  <si>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</si>
  <si>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</si>
  <si>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</si>
  <si>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</si>
  <si>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</si>
  <si>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</si>
  <si>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</si>
  <si>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</si>
  <si>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</si>
  <si>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</si>
  <si>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</si>
  <si>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</si>
  <si>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</si>
  <si>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</si>
  <si>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</si>
  <si>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</si>
  <si>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</si>
  <si>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</si>
  <si>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</si>
  <si>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</si>
  <si>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</si>
  <si>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</si>
  <si>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</si>
  <si>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</si>
  <si>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</si>
  <si>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</si>
  <si>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</si>
  <si>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</si>
  <si>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</si>
  <si>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</si>
  <si>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</si>
  <si>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</si>
  <si>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</si>
  <si>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</si>
  <si>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</si>
  <si>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</si>
  <si>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</si>
  <si>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</si>
  <si>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</si>
  <si>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</si>
  <si>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</si>
  <si>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</si>
  <si>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</si>
  <si>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</si>
  <si>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</si>
  <si>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</si>
  <si>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</si>
  <si>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</si>
  <si>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</si>
  <si>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</si>
  <si>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</si>
  <si>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</si>
  <si>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</si>
  <si>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</si>
  <si>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</si>
  <si>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</si>
  <si>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</si>
  <si>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</si>
  <si>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</si>
  <si>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</si>
  <si>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</si>
  <si>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</si>
  <si>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</si>
  <si>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</si>
  <si>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</si>
  <si>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</si>
  <si>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</si>
  <si>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</si>
  <si>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</si>
  <si>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</si>
  <si>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</si>
  <si>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</si>
  <si>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</si>
  <si>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</si>
  <si>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</si>
  <si>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</si>
  <si>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</si>
  <si>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</si>
  <si>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</si>
  <si>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</si>
  <si>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</si>
  <si>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</si>
  <si>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</si>
  <si>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</si>
  <si>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</si>
  <si>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</si>
  <si>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</si>
  <si>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</si>
  <si>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</si>
  <si>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</si>
  <si>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</si>
  <si>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</si>
  <si>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</si>
  <si>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</si>
  <si>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</si>
  <si>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</si>
  <si>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</si>
  <si>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</si>
  <si>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</si>
  <si>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</si>
  <si>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</si>
  <si>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</si>
  <si>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</si>
  <si>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</si>
  <si>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</si>
  <si>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</si>
  <si>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</si>
  <si>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</si>
  <si>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</si>
  <si>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</si>
  <si>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</si>
  <si>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</si>
  <si>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</si>
  <si>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</si>
  <si>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</si>
  <si>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</si>
  <si>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</si>
  <si>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</si>
  <si>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</si>
  <si>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</si>
  <si>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</si>
  <si>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</si>
  <si>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</si>
  <si>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</si>
  <si>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</si>
  <si>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</si>
  <si>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</si>
  <si>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</si>
  <si>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</si>
  <si>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</si>
  <si>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</si>
  <si>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</si>
  <si>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</si>
  <si>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</si>
  <si>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</si>
  <si>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</si>
  <si>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</si>
  <si>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</si>
  <si>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</si>
  <si>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</si>
  <si>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</si>
  <si>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</si>
  <si>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</si>
  <si>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</si>
  <si>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</si>
  <si>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</si>
  <si>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</si>
  <si>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</si>
  <si>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</si>
  <si>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</si>
  <si>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</si>
  <si>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</si>
  <si>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</si>
  <si>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</si>
  <si>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</si>
  <si>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</si>
  <si>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</si>
  <si>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</si>
  <si>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</si>
  <si>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</si>
  <si>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</si>
  <si>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</si>
  <si>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</si>
  <si>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</si>
  <si>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</si>
  <si>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</si>
  <si>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</si>
  <si>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</si>
  <si>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</si>
  <si>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</si>
  <si>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</si>
  <si>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</si>
  <si>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</si>
  <si>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</si>
  <si>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</si>
  <si>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</si>
  <si>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</si>
  <si>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</si>
  <si>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</si>
  <si>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</si>
  <si>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</si>
  <si>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</si>
  <si>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</si>
  <si>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</si>
  <si>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</si>
  <si>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</si>
  <si>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</si>
  <si>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</si>
  <si>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</si>
  <si>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</si>
  <si>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</si>
  <si>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</si>
  <si>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</si>
  <si>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</si>
  <si>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</si>
  <si>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</si>
  <si>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</si>
  <si>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</si>
  <si>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</si>
  <si>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</si>
  <si>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</si>
  <si>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</si>
  <si>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</si>
  <si>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</si>
  <si>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</si>
  <si>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</si>
  <si>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</si>
  <si>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</si>
  <si>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</si>
  <si>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</si>
  <si>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</si>
  <si>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</si>
  <si>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</si>
  <si>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</si>
  <si>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</si>
  <si>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</si>
  <si>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</si>
  <si>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</si>
  <si>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</si>
  <si>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</si>
  <si>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</si>
  <si>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</si>
  <si>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</si>
  <si>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</si>
  <si>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</si>
  <si>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</si>
  <si>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</si>
  <si>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</si>
  <si>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</si>
  <si>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</si>
  <si>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</si>
  <si>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</si>
  <si>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</si>
  <si>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</si>
  <si>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</si>
  <si>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</si>
  <si>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</si>
  <si>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</si>
  <si>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</si>
  <si>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</si>
  <si>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</si>
  <si>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</si>
  <si>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</si>
  <si>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</si>
  <si>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</si>
  <si>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</si>
  <si>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</si>
  <si>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</si>
  <si>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</si>
  <si>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</si>
  <si>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</si>
  <si>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</si>
  <si>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</si>
  <si>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</si>
  <si>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</si>
  <si>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</si>
  <si>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</si>
  <si>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</si>
  <si>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</si>
  <si>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</si>
  <si>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</si>
  <si>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</si>
  <si>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</si>
  <si>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</si>
  <si>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</si>
  <si>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</si>
  <si>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</si>
  <si>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</si>
  <si>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</si>
  <si>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</si>
  <si>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</si>
  <si>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</si>
  <si>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</si>
  <si>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</si>
  <si>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</si>
  <si>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</si>
  <si>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</si>
  <si>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</si>
  <si>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</si>
  <si>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</si>
  <si>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</si>
  <si>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</si>
  <si>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</si>
  <si>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</si>
  <si>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</si>
  <si>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</si>
  <si>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</si>
  <si>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</si>
  <si>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</si>
  <si>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</si>
  <si>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</si>
  <si>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</si>
  <si>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</si>
  <si>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</si>
  <si>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</si>
  <si>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</si>
  <si>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</si>
  <si>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</si>
  <si>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</si>
  <si>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</si>
  <si>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</si>
  <si>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</si>
  <si>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</si>
  <si>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</si>
  <si>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</si>
  <si>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</si>
  <si>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</si>
  <si>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</si>
  <si>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</si>
  <si>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</si>
  <si>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</si>
  <si>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</si>
  <si>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</si>
  <si>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</si>
  <si>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</si>
  <si>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</si>
  <si>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</si>
  <si>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</si>
  <si>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</si>
  <si>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</si>
  <si>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</si>
  <si>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</si>
  <si>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</si>
  <si>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</si>
  <si>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</si>
  <si>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</si>
  <si>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</si>
  <si>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</si>
  <si>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</si>
  <si>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</si>
  <si>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</si>
  <si>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</si>
  <si>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</si>
  <si>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</si>
  <si>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</si>
  <si>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</si>
  <si>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</si>
  <si>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</si>
  <si>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</si>
  <si>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</si>
  <si>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</si>
  <si>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</si>
  <si>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</si>
  <si>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</si>
  <si>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</si>
  <si>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</si>
  <si>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</si>
  <si>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</si>
  <si>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</si>
  <si>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</si>
  <si>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</si>
  <si>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</si>
  <si>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</si>
  <si>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</si>
  <si>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</si>
  <si>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</si>
  <si>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</si>
  <si>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</si>
  <si>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</si>
  <si>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</si>
  <si>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</si>
  <si>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</si>
  <si>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</si>
  <si>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</si>
  <si>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</si>
  <si>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</si>
  <si>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</si>
  <si>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</si>
  <si>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</si>
  <si>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</si>
  <si>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</si>
  <si>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</si>
  <si>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</si>
  <si>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</si>
  <si>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</si>
  <si>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</si>
  <si>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</si>
  <si>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</si>
  <si>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</si>
  <si>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</si>
  <si>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</si>
  <si>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</si>
  <si>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</si>
  <si>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</si>
  <si>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</si>
  <si>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</si>
  <si>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</si>
  <si>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</si>
  <si>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</si>
  <si>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</si>
  <si>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</si>
  <si>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</si>
  <si>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</si>
  <si>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</si>
  <si>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</si>
  <si>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</si>
  <si>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</si>
  <si>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</si>
  <si>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</si>
  <si>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</si>
  <si>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</si>
  <si>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</si>
  <si>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</si>
  <si>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</si>
  <si>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</si>
  <si>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</si>
  <si>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</si>
  <si>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</si>
  <si>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</si>
  <si>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</si>
  <si>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</si>
  <si>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</si>
  <si>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</si>
  <si>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</si>
  <si>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</si>
  <si>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</si>
  <si>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</si>
  <si>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</si>
  <si>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</si>
  <si>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</si>
  <si>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</si>
  <si>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</si>
  <si>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</si>
  <si>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</si>
  <si>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</si>
  <si>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</si>
  <si>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</si>
  <si>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</si>
  <si>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</si>
  <si>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</si>
  <si>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</si>
  <si>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</si>
  <si>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</si>
  <si>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</si>
  <si>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</si>
  <si>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</si>
  <si>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</si>
  <si>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</si>
  <si>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</si>
  <si>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</si>
  <si>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</si>
  <si>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</si>
  <si>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</si>
  <si>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</si>
  <si>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</si>
  <si>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</si>
  <si>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</si>
  <si>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</si>
  <si>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</si>
  <si>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</si>
  <si>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</si>
  <si>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</si>
  <si>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</si>
  <si>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</si>
  <si>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</si>
  <si>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</si>
  <si>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</si>
  <si>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</si>
  <si>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</si>
  <si>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</si>
  <si>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</si>
  <si>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</si>
  <si>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</si>
  <si>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</si>
  <si>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</si>
  <si>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</si>
  <si>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</si>
  <si>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</si>
  <si>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</si>
  <si>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</si>
  <si>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</si>
  <si>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</si>
  <si>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</si>
  <si>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</si>
  <si>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</si>
  <si>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</si>
  <si>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</si>
  <si>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</si>
  <si>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</si>
  <si>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</si>
  <si>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</si>
  <si>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</si>
  <si>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</si>
  <si>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</si>
  <si>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</si>
  <si>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</si>
  <si>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</si>
  <si>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</si>
  <si>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</si>
  <si>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</si>
  <si>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</si>
  <si>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</si>
  <si>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</si>
  <si>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</si>
  <si>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</si>
  <si>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</si>
  <si>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</si>
  <si>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</si>
  <si>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</si>
  <si>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</si>
  <si>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</si>
  <si>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</si>
  <si>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</si>
  <si>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</si>
  <si>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</si>
  <si>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</si>
  <si>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</si>
  <si>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</si>
  <si>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</si>
  <si>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</si>
  <si>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</si>
  <si>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</si>
  <si>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</si>
  <si>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</si>
  <si>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</si>
  <si>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</si>
  <si>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</si>
  <si>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</si>
  <si>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</si>
  <si>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</si>
  <si>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</si>
  <si>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</si>
  <si>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</si>
  <si>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</si>
  <si>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</si>
  <si>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</si>
  <si>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</si>
  <si>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</si>
  <si>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</si>
  <si>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</si>
  <si>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</si>
  <si>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</si>
  <si>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</si>
  <si>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</si>
  <si>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</si>
  <si>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</si>
  <si>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</si>
  <si>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</si>
  <si>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</si>
  <si>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</si>
  <si>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</si>
  <si>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</si>
  <si>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</si>
  <si>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</si>
  <si>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</si>
  <si>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</si>
  <si>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</si>
  <si>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</si>
  <si>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</si>
  <si>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</si>
  <si>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</si>
  <si>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</si>
  <si>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</si>
  <si>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</si>
  <si>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</si>
  <si>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</si>
  <si>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</si>
  <si>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</si>
  <si>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</si>
  <si>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</si>
  <si>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</si>
  <si>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</si>
  <si>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</si>
  <si>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</si>
  <si>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</si>
  <si>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</si>
  <si>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</si>
  <si>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</si>
  <si>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</si>
  <si>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</si>
  <si>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</si>
  <si>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</si>
  <si>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</si>
  <si>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</si>
  <si>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</si>
  <si>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</si>
  <si>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</si>
  <si>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</si>
  <si>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</si>
  <si>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</si>
  <si>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</si>
  <si>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</si>
  <si>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</si>
  <si>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</si>
  <si>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</si>
  <si>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</si>
  <si>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</si>
  <si>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</si>
  <si>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</si>
  <si>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</si>
  <si>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</si>
  <si>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</si>
  <si>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</si>
  <si>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</si>
  <si>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</si>
  <si>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</si>
  <si>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</si>
  <si>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</si>
  <si>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</si>
  <si>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</si>
  <si>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</si>
  <si>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</si>
  <si>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</si>
  <si>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</si>
  <si>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</si>
  <si>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</si>
  <si>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</si>
  <si>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</si>
  <si>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</si>
  <si>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</si>
  <si>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</si>
  <si>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</si>
  <si>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</si>
  <si>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</si>
  <si>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</si>
  <si>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</si>
  <si>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</si>
  <si>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</si>
  <si>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</si>
  <si>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</si>
  <si>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</si>
  <si>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</si>
  <si>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</si>
  <si>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</si>
  <si>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</si>
  <si>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</si>
  <si>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</si>
  <si>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</si>
  <si>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</si>
  <si>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</si>
  <si>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</si>
  <si>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</si>
  <si>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</si>
  <si>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</si>
  <si>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</si>
  <si>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</si>
  <si>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</si>
  <si>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</si>
  <si>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</si>
  <si>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</si>
  <si>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</si>
  <si>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</si>
  <si>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</si>
  <si>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</si>
  <si>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</si>
  <si>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</si>
  <si>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</si>
  <si>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</si>
  <si>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</si>
  <si>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</si>
  <si>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</si>
  <si>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</si>
  <si>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</si>
  <si>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</si>
  <si>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</si>
  <si>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</si>
  <si>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</si>
  <si>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</si>
  <si>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</si>
  <si>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</si>
  <si>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</si>
  <si>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</si>
  <si>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</si>
  <si>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</si>
  <si>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</si>
  <si>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</si>
  <si>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</si>
  <si>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</si>
  <si>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</si>
  <si>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</si>
  <si>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</si>
  <si>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</si>
  <si>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</si>
  <si>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</si>
  <si>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</si>
  <si>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</si>
  <si>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</si>
  <si>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</si>
  <si>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</si>
  <si>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</si>
  <si>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</si>
  <si>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</si>
  <si>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</si>
  <si>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</si>
  <si>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</si>
  <si>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</si>
  <si>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</si>
  <si>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</si>
  <si>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</si>
  <si>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</si>
  <si>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</si>
  <si>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</si>
  <si>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</si>
  <si>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</si>
  <si>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</si>
  <si>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</si>
  <si>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</si>
  <si>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</si>
  <si>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</si>
  <si>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</si>
  <si>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</si>
  <si>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</si>
  <si>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</si>
  <si>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</si>
  <si>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</si>
  <si>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</si>
  <si>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</si>
  <si>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</si>
  <si>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</si>
  <si>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</si>
  <si>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</si>
  <si>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</si>
  <si>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</si>
  <si>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</si>
  <si>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</si>
  <si>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</si>
  <si>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</si>
  <si>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</si>
  <si>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</si>
  <si>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</si>
  <si>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</si>
  <si>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</si>
  <si>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</si>
  <si>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</si>
  <si>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</si>
  <si>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</si>
  <si>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</si>
  <si>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</si>
  <si>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</si>
  <si>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</si>
  <si>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</si>
  <si>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</si>
  <si>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</si>
  <si>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</si>
  <si>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</si>
  <si>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</si>
  <si>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</si>
  <si>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</si>
  <si>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</si>
  <si>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</si>
  <si>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</si>
  <si>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</si>
  <si>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</si>
  <si>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</si>
  <si>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</si>
  <si>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</si>
  <si>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</si>
  <si>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</si>
  <si>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</si>
  <si>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</si>
  <si>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</si>
  <si>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</si>
  <si>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</si>
  <si>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</si>
  <si>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</si>
  <si>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</si>
  <si>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</si>
  <si>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</si>
  <si>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</si>
  <si>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</si>
  <si>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</si>
  <si>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</si>
  <si>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</si>
  <si>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</si>
  <si>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</si>
  <si>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</si>
  <si>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</si>
  <si>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</si>
  <si>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</si>
  <si>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</si>
  <si>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</si>
  <si>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</si>
  <si>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</si>
  <si>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</si>
  <si>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</si>
  <si>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</si>
  <si>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</si>
  <si>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</si>
  <si>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</si>
  <si>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</si>
  <si>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</si>
  <si>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</si>
  <si>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</si>
  <si>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</si>
  <si>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</si>
  <si>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</si>
  <si>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</si>
  <si>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</si>
  <si>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</si>
  <si>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</si>
  <si>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</si>
  <si>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</si>
  <si>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</si>
  <si>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</si>
  <si>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</si>
  <si>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</si>
  <si>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</si>
  <si>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</si>
  <si>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</si>
  <si>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</si>
  <si>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</si>
  <si>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</si>
  <si>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</si>
  <si>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</si>
  <si>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</si>
  <si>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</si>
  <si>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</si>
  <si>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</si>
  <si>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</si>
  <si>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</si>
  <si>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</si>
  <si>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</si>
  <si>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</si>
  <si>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</si>
  <si>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</si>
  <si>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</si>
  <si>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</si>
  <si>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</si>
  <si>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</si>
  <si>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</si>
  <si>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</si>
  <si>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</si>
  <si>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</si>
  <si>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</si>
  <si>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</si>
  <si>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</si>
  <si>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</si>
  <si>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</si>
  <si>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</si>
  <si>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</si>
  <si>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</si>
  <si>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</si>
  <si>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</si>
  <si>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</si>
  <si>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</si>
  <si>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</si>
  <si>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</si>
  <si>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</si>
  <si>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</si>
  <si>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</si>
  <si>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</si>
  <si>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</si>
  <si>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</si>
  <si>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</si>
  <si>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</si>
  <si>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</si>
  <si>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</si>
  <si>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</si>
  <si>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</si>
  <si>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</si>
  <si>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</si>
  <si>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</si>
  <si>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</si>
  <si>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</si>
  <si>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</si>
  <si>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</si>
  <si>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</si>
  <si>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</si>
  <si>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</si>
  <si>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</si>
  <si>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</si>
  <si>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</si>
  <si>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</si>
  <si>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</si>
  <si>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</si>
  <si>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</si>
  <si>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</si>
  <si>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</si>
  <si>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</si>
  <si>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</si>
  <si>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</si>
  <si>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</si>
  <si>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</si>
  <si>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</si>
  <si>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</si>
  <si>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</si>
  <si>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</si>
  <si>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</si>
  <si>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</si>
  <si>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</si>
  <si>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</si>
  <si>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</si>
  <si>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</si>
  <si>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</si>
  <si>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</si>
  <si>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</si>
  <si>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</si>
  <si>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</si>
  <si>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</si>
  <si>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</si>
  <si>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</si>
  <si>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</si>
  <si>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</si>
  <si>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</si>
  <si>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</si>
  <si>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</si>
  <si>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</si>
  <si>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</si>
  <si>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</si>
  <si>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</si>
  <si>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</si>
  <si>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</si>
  <si>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</si>
  <si>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</si>
  <si>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</si>
  <si>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</si>
  <si>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</si>
  <si>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</si>
  <si>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</si>
  <si>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</si>
  <si>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</si>
  <si>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</si>
  <si>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</si>
  <si>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</si>
  <si>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</si>
  <si>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</si>
  <si>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</si>
  <si>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</si>
  <si>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</si>
  <si>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</si>
  <si>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</si>
  <si>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</si>
  <si>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</si>
  <si>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</si>
  <si>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</si>
  <si>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</si>
  <si>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</si>
  <si>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</si>
  <si>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</si>
  <si>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</si>
  <si>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</si>
  <si>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</si>
  <si>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</si>
  <si>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</si>
  <si>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</si>
  <si>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</si>
  <si>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</si>
  <si>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</si>
  <si>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</si>
  <si>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</si>
  <si>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</si>
  <si>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</si>
  <si>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</si>
  <si>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</si>
  <si>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</si>
  <si>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</si>
  <si>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</si>
  <si>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</si>
  <si>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</si>
  <si>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</si>
  <si>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</si>
  <si>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</si>
  <si>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</si>
  <si>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</si>
  <si>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</si>
  <si>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</si>
  <si>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</si>
  <si>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</si>
  <si>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</si>
  <si>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</si>
  <si>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</si>
  <si>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</si>
  <si>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</si>
  <si>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</si>
  <si>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</si>
  <si>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</si>
  <si>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</si>
  <si>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</si>
  <si>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</si>
  <si>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</si>
  <si>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</si>
  <si>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</si>
  <si>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</si>
  <si>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</si>
  <si>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</si>
  <si>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</si>
  <si>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</si>
  <si>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</si>
  <si>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</si>
  <si>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</si>
  <si>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</si>
  <si>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</si>
  <si>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</si>
  <si>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</si>
  <si>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</si>
  <si>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</si>
  <si>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</si>
  <si>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</si>
  <si>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</si>
  <si>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</si>
  <si>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</si>
  <si>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</si>
  <si>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</si>
  <si>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</si>
  <si>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</si>
  <si>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</si>
  <si>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</si>
  <si>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</si>
  <si>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</si>
  <si>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</si>
  <si>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</si>
  <si>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</si>
  <si>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</si>
  <si>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</si>
  <si>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</si>
  <si>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</si>
  <si>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</si>
  <si>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</si>
  <si>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</si>
  <si>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</si>
  <si>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</si>
  <si>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</si>
  <si>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</si>
  <si>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</si>
  <si>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</si>
  <si>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</si>
  <si>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</si>
  <si>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</si>
  <si>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</si>
  <si>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</si>
  <si>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</si>
  <si>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</si>
  <si>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</si>
  <si>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</si>
  <si>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</si>
  <si>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</si>
  <si>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</si>
  <si>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</si>
  <si>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</si>
  <si>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</si>
  <si>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</si>
  <si>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</si>
  <si>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</si>
  <si>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</si>
  <si>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</si>
  <si>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</si>
  <si>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</si>
  <si>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</si>
  <si>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</si>
  <si>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</si>
  <si>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</si>
  <si>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</si>
  <si>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</si>
  <si>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</si>
  <si>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</si>
  <si>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</si>
  <si>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</si>
  <si>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</si>
  <si>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</si>
  <si>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</si>
  <si>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</si>
  <si>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</si>
  <si>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</si>
  <si>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</si>
  <si>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</si>
  <si>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</si>
  <si>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</si>
  <si>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</si>
  <si>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</si>
  <si>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</si>
  <si>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</si>
  <si>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</si>
  <si>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</si>
  <si>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</si>
  <si>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</si>
  <si>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</si>
  <si>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</si>
  <si>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</si>
  <si>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</si>
  <si>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</si>
  <si>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</si>
  <si>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</si>
  <si>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</si>
  <si>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</si>
  <si>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</si>
  <si>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</si>
  <si>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</si>
  <si>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</si>
  <si>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</si>
  <si>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</si>
  <si>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</si>
  <si>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</si>
  <si>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</si>
  <si>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</si>
  <si>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</si>
  <si>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</si>
  <si>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</si>
  <si>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</si>
  <si>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</si>
  <si>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</si>
  <si>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</si>
  <si>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</si>
  <si>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</si>
  <si>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</si>
  <si>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</si>
  <si>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</si>
  <si>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</si>
  <si>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</si>
  <si>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</si>
  <si>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</si>
  <si>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</si>
  <si>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</si>
  <si>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</si>
  <si>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</si>
  <si>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</si>
  <si>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</si>
  <si>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</si>
  <si>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</si>
  <si>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</si>
  <si>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</si>
  <si>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</si>
  <si>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</si>
  <si>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</si>
  <si>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</si>
  <si>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</si>
  <si>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</si>
  <si>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</si>
  <si>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</si>
  <si>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</si>
  <si>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</si>
  <si>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</si>
  <si>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</si>
  <si>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</si>
  <si>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</si>
  <si>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</si>
  <si>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</si>
  <si>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</si>
  <si>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</si>
  <si>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</si>
  <si>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</si>
  <si>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</si>
  <si>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</si>
  <si>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</si>
  <si>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</si>
  <si>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</si>
  <si>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</si>
  <si>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</si>
  <si>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</si>
  <si>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</si>
  <si>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</si>
  <si>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</si>
  <si>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</si>
  <si>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</si>
  <si>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</si>
  <si>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</si>
  <si>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</si>
  <si>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</si>
  <si>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</si>
  <si>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</si>
  <si>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</si>
  <si>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</si>
  <si>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</si>
  <si>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</si>
  <si>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</si>
  <si>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</si>
  <si>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</si>
  <si>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</si>
  <si>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</si>
  <si>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</si>
  <si>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</si>
  <si>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</si>
  <si>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</si>
  <si>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</si>
  <si>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</si>
  <si>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</si>
  <si>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</si>
  <si>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</si>
  <si>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</si>
  <si>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</si>
  <si>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</si>
  <si>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</si>
  <si>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</si>
  <si>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</si>
  <si>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</si>
  <si>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</si>
  <si>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</si>
  <si>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</si>
  <si>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</si>
  <si>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</si>
  <si>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</si>
  <si>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</si>
  <si>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</si>
  <si>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</si>
  <si>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</si>
  <si>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</si>
  <si>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</si>
  <si>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</si>
  <si>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</si>
  <si>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</si>
  <si>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</si>
  <si>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</si>
  <si>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</si>
  <si>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</si>
  <si>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</si>
  <si>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</si>
  <si>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</si>
  <si>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</si>
  <si>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</si>
  <si>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</si>
  <si>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</si>
  <si>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</si>
  <si>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</si>
  <si>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</si>
  <si>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</si>
  <si>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</si>
  <si>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</si>
  <si>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</si>
  <si>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</si>
  <si>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</si>
  <si>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</si>
  <si>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</si>
  <si>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</si>
  <si>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</si>
  <si>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</si>
  <si>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</si>
  <si>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</si>
  <si>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</si>
  <si>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</si>
  <si>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</si>
  <si>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</si>
  <si>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</si>
  <si>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</si>
  <si>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</si>
  <si>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</si>
  <si>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</si>
  <si>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</si>
  <si>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</si>
  <si>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</si>
  <si>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</si>
  <si>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</si>
  <si>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</si>
  <si>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</si>
  <si>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</si>
  <si>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</si>
  <si>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</si>
  <si>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</si>
  <si>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</si>
  <si>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</si>
  <si>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</si>
  <si>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</si>
  <si>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</si>
  <si>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</si>
  <si>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</si>
  <si>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</si>
  <si>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</si>
  <si>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</si>
  <si>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</si>
  <si>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</si>
  <si>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</si>
  <si>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</si>
  <si>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</si>
  <si>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</si>
  <si>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</si>
  <si>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</si>
  <si>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</si>
  <si>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</si>
  <si>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</si>
  <si>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</si>
  <si>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</si>
  <si>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</si>
  <si>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</si>
  <si>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</si>
  <si>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</si>
  <si>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</si>
  <si>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</si>
  <si>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</si>
  <si>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</si>
  <si>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</si>
  <si>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</si>
  <si>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</si>
  <si>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</si>
  <si>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</si>
  <si>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</si>
  <si>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</si>
  <si>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</si>
  <si>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</si>
  <si>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</si>
  <si>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</si>
  <si>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</si>
  <si>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</si>
  <si>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</si>
  <si>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</si>
  <si>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</si>
  <si>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</si>
  <si>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</si>
  <si>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</si>
  <si>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</si>
  <si>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</si>
  <si>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</si>
  <si>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</si>
  <si>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</si>
  <si>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</si>
  <si>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</si>
  <si>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</si>
  <si>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</si>
  <si>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</si>
  <si>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</si>
  <si>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</si>
  <si>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</si>
  <si>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</si>
  <si>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</si>
  <si>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</si>
  <si>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</si>
  <si>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</si>
  <si>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</si>
  <si>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</si>
  <si>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</si>
  <si>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</si>
  <si>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</si>
  <si>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</si>
  <si>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</si>
  <si>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</si>
  <si>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</si>
  <si>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</si>
  <si>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</si>
  <si>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</si>
  <si>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</si>
  <si>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</si>
  <si>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</si>
  <si>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</si>
  <si>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</si>
  <si>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</si>
  <si>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</si>
  <si>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</si>
  <si>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</si>
  <si>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</si>
  <si>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</si>
  <si>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</si>
  <si>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</si>
  <si>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</si>
  <si>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</si>
  <si>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</si>
  <si>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</si>
  <si>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</si>
  <si>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</si>
  <si>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</si>
  <si>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</si>
  <si>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</si>
  <si>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</si>
  <si>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</si>
  <si>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</si>
  <si>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</si>
  <si>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</si>
  <si>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</si>
  <si>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</si>
  <si>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</si>
  <si>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</si>
  <si>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</si>
  <si>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</si>
  <si>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</si>
  <si>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</si>
  <si>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</si>
  <si>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</si>
  <si>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</si>
  <si>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</si>
  <si>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</si>
  <si>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</si>
  <si>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</si>
  <si>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</si>
  <si>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</si>
  <si>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</si>
  <si>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</si>
  <si>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</si>
  <si>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</si>
  <si>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</si>
  <si>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</si>
  <si>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</si>
  <si>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</si>
  <si>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</si>
  <si>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</si>
  <si>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</si>
  <si>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</si>
  <si>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</si>
  <si>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</si>
  <si>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</si>
  <si>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</si>
  <si>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</si>
  <si>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</si>
  <si>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</si>
  <si>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</si>
  <si>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</si>
  <si>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</si>
  <si>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</si>
  <si>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</si>
  <si>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</si>
  <si>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</si>
  <si>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</si>
  <si>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</si>
  <si>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</si>
  <si>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</si>
  <si>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</si>
  <si>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</si>
  <si>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</si>
  <si>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</si>
  <si>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</si>
  <si>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</si>
  <si>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</si>
  <si>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</si>
  <si>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</si>
  <si>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</si>
  <si>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</si>
  <si>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</si>
  <si>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</si>
  <si>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</si>
  <si>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</si>
  <si>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</si>
  <si>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</si>
  <si>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</si>
  <si>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</si>
  <si>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</si>
  <si>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</si>
  <si>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</si>
  <si>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</si>
  <si>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</si>
  <si>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</si>
  <si>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</si>
  <si>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</si>
  <si>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</si>
  <si>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</si>
  <si>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</si>
  <si>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</si>
  <si>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</si>
  <si>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</si>
  <si>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</si>
  <si>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</si>
  <si>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</si>
  <si>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</si>
  <si>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</si>
  <si>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</si>
  <si>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</si>
  <si>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</si>
  <si>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</si>
  <si>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</si>
  <si>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</si>
  <si>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</si>
  <si>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</si>
  <si>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</si>
  <si>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</si>
  <si>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</si>
  <si>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</si>
  <si>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</si>
  <si>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</si>
  <si>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</si>
  <si>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</si>
  <si>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</si>
  <si>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</si>
  <si>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</si>
  <si>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</si>
  <si>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</si>
  <si>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</si>
  <si>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</si>
  <si>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</si>
  <si>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</si>
  <si>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</si>
  <si>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</si>
  <si>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</si>
  <si>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</si>
  <si>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</si>
  <si>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</si>
  <si>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</si>
  <si>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</si>
  <si>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</si>
  <si>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</si>
  <si>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</si>
  <si>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</si>
  <si>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</si>
  <si>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</si>
  <si>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</si>
  <si>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</si>
  <si>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</si>
  <si>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</si>
  <si>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</si>
  <si>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</si>
  <si>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</si>
  <si>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</si>
  <si>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</si>
  <si>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</si>
  <si>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</si>
  <si>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</si>
  <si>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</si>
  <si>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</si>
  <si>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</si>
  <si>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</si>
  <si>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</si>
  <si>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</si>
  <si>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</si>
  <si>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</si>
  <si>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</si>
  <si>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</si>
  <si>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</si>
  <si>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</si>
  <si>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</si>
  <si>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</si>
  <si>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</si>
  <si>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</si>
  <si>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</si>
  <si>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</si>
  <si>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</si>
  <si>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</si>
  <si>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</si>
  <si>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</si>
  <si>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</si>
  <si>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</si>
  <si>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</si>
  <si>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</si>
  <si>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</si>
  <si>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</si>
  <si>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</si>
  <si>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</si>
  <si>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</si>
  <si>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</si>
  <si>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</si>
  <si>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</si>
  <si>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</si>
  <si>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</si>
  <si>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</si>
  <si>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</si>
  <si>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</si>
  <si>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</si>
  <si>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</si>
  <si>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</si>
  <si>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</si>
  <si>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</si>
  <si>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</si>
  <si>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</si>
  <si>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</si>
  <si>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</si>
  <si>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</si>
  <si>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</si>
  <si>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</si>
  <si>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</si>
  <si>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</si>
  <si>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</si>
  <si>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</si>
  <si>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</si>
  <si>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</si>
  <si>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</si>
  <si>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</si>
  <si>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</si>
  <si>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</si>
  <si>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</si>
  <si>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</si>
  <si>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</si>
  <si>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</si>
  <si>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</si>
  <si>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</si>
  <si>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</si>
  <si>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</si>
  <si>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</si>
  <si>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</si>
  <si>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</si>
  <si>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</si>
  <si>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</si>
  <si>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</si>
  <si>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</si>
  <si>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</si>
  <si>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</si>
  <si>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</si>
  <si>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</si>
  <si>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</si>
  <si>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</si>
  <si>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</si>
  <si>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</si>
  <si>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</si>
  <si>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</si>
  <si>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</si>
  <si>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</si>
  <si>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</si>
  <si>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</si>
  <si>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</si>
  <si>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</si>
  <si>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</si>
  <si>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</si>
  <si>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</si>
  <si>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</si>
  <si>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</si>
  <si>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</si>
  <si>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</si>
  <si>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</si>
  <si>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</si>
  <si>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</si>
  <si>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</si>
  <si>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</si>
  <si>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</si>
  <si>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</si>
  <si>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</si>
  <si>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</si>
  <si>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</si>
  <si>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</si>
  <si>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</si>
  <si>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</si>
  <si>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</si>
  <si>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</si>
  <si>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</si>
  <si>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</si>
  <si>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</si>
  <si>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</si>
  <si>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</si>
  <si>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</si>
  <si>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</si>
  <si>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</si>
  <si>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</si>
  <si>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</si>
  <si>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</si>
  <si>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</si>
  <si>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</si>
  <si>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</si>
  <si>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</si>
  <si>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</si>
  <si>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</si>
  <si>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</si>
  <si>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</si>
  <si>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</si>
  <si>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</si>
  <si>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</si>
  <si>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</si>
  <si>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</si>
  <si>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</si>
  <si>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</si>
  <si>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</si>
  <si>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</si>
  <si>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</si>
  <si>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</si>
  <si>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</si>
  <si>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</si>
  <si>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</si>
  <si>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</si>
  <si>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</si>
  <si>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</si>
  <si>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</si>
  <si>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</si>
  <si>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</si>
  <si>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</si>
  <si>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</si>
  <si>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</si>
  <si>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</si>
  <si>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</si>
  <si>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</si>
  <si>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</si>
  <si>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</si>
  <si>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</si>
  <si>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</si>
  <si>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</si>
  <si>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</si>
  <si>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</si>
  <si>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</si>
  <si>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</si>
  <si>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</si>
  <si>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</si>
  <si>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</si>
  <si>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</si>
  <si>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</si>
  <si>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</si>
  <si>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</si>
  <si>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</si>
  <si>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</si>
  <si>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</si>
  <si>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</si>
  <si>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</si>
  <si>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</si>
  <si>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</si>
  <si>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</si>
  <si>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</si>
  <si>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</si>
  <si>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</si>
  <si>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</si>
  <si>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</si>
  <si>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</si>
  <si>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</si>
  <si>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</si>
  <si>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</si>
  <si>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</si>
  <si>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</si>
  <si>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</si>
  <si>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</si>
  <si>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</si>
  <si>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</si>
  <si>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</si>
  <si>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</si>
  <si>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</si>
  <si>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</si>
  <si>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</si>
  <si>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</si>
  <si>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</si>
  <si>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</si>
  <si>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</si>
  <si>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</si>
  <si>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</si>
  <si>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</si>
  <si>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</si>
  <si>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</si>
  <si>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</si>
  <si>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</si>
  <si>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</si>
  <si>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</si>
  <si>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</si>
  <si>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</si>
  <si>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</si>
  <si>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</si>
  <si>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</si>
  <si>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</si>
  <si>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</si>
  <si>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</si>
  <si>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</si>
  <si>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</si>
  <si>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</si>
  <si>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</si>
  <si>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</si>
  <si>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</si>
  <si>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</si>
  <si>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</si>
  <si>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</si>
  <si>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</si>
  <si>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</si>
  <si>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</si>
  <si>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</si>
  <si>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</si>
  <si>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</si>
  <si>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</si>
  <si>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</si>
  <si>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</si>
  <si>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</si>
  <si>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</si>
  <si>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</si>
  <si>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</si>
  <si>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</si>
  <si>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</si>
  <si>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</si>
  <si>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</si>
  <si>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</si>
  <si>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</si>
  <si>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</si>
  <si>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</si>
  <si>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</si>
  <si>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</si>
  <si>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</si>
  <si>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</si>
  <si>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</si>
  <si>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</si>
  <si>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</si>
  <si>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</si>
  <si>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</si>
  <si>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</si>
  <si>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</si>
  <si>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</si>
  <si>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</si>
  <si>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</si>
  <si>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</si>
  <si>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</si>
  <si>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</si>
  <si>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</si>
  <si>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</si>
  <si>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</si>
  <si>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</si>
  <si>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</si>
  <si>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</si>
  <si>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</si>
  <si>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</si>
  <si>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</si>
  <si>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</si>
  <si>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</si>
  <si>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</si>
  <si>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</si>
  <si>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</si>
  <si>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</si>
  <si>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</si>
  <si>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</si>
  <si>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</si>
  <si>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</si>
  <si>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</si>
  <si>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</si>
  <si>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</si>
  <si>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</si>
  <si>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</si>
  <si>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</si>
  <si>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</si>
  <si>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</si>
  <si>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</si>
  <si>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</si>
  <si>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</si>
  <si>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</si>
  <si>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</si>
  <si>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</si>
  <si>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</si>
  <si>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</si>
  <si>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</si>
  <si>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</si>
  <si>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</si>
  <si>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</si>
  <si>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</si>
  <si>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</si>
  <si>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</si>
  <si>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</si>
  <si>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</si>
  <si>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</si>
  <si>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</si>
  <si>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</si>
  <si>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</si>
  <si>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</si>
  <si>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</si>
  <si>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</si>
  <si>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</si>
  <si>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</si>
  <si>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</si>
  <si>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</si>
  <si>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</si>
  <si>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</si>
  <si>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</si>
  <si>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</si>
  <si>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</si>
  <si>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</si>
  <si>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</si>
  <si>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</si>
  <si>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</si>
  <si>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</si>
  <si>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</si>
  <si>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</si>
  <si>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</si>
  <si>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</si>
  <si>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</si>
  <si>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</si>
  <si>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</si>
  <si>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</si>
  <si>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</si>
  <si>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</si>
  <si>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</si>
  <si>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</si>
  <si>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</si>
  <si>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</si>
  <si>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</si>
  <si>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</si>
  <si>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</si>
  <si>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</si>
  <si>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</si>
  <si>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</si>
  <si>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</si>
  <si>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</si>
  <si>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</si>
  <si>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</si>
  <si>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</si>
  <si>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</si>
  <si>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</si>
  <si>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</si>
  <si>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</si>
  <si>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</si>
  <si>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</si>
  <si>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</si>
  <si>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</si>
  <si>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</si>
  <si>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</si>
  <si>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</si>
  <si>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</si>
  <si>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</si>
  <si>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</si>
  <si>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</si>
  <si>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</si>
  <si>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</si>
  <si>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</si>
  <si>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</si>
  <si>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</si>
  <si>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</si>
  <si>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</si>
  <si>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</si>
  <si>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</si>
  <si>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</si>
  <si>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</si>
  <si>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</si>
  <si>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</si>
  <si>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</si>
  <si>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</si>
  <si>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</si>
  <si>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</si>
  <si>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</si>
  <si>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</si>
  <si>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</si>
  <si>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</si>
  <si>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</si>
  <si>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</si>
  <si>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</si>
  <si>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</si>
  <si>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</si>
  <si>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</si>
  <si>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</si>
  <si>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</si>
  <si>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</si>
  <si>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</si>
  <si>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</si>
  <si>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</si>
  <si>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</si>
  <si>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</si>
  <si>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</si>
  <si>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</si>
  <si>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</si>
  <si>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</si>
  <si>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</si>
  <si>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</si>
  <si>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</si>
  <si>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</si>
  <si>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</si>
  <si>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</si>
  <si>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</si>
  <si>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</si>
  <si>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</si>
  <si>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</si>
  <si>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</si>
  <si>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</si>
  <si>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</si>
  <si>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</si>
  <si>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</si>
  <si>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</si>
  <si>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</si>
  <si>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</si>
  <si>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</si>
  <si>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</si>
  <si>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</si>
  <si>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</si>
  <si>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</si>
  <si>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</si>
  <si>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</si>
  <si>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</si>
  <si>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</si>
  <si>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</si>
  <si>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</si>
  <si>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</si>
  <si>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</si>
  <si>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</si>
  <si>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</si>
  <si>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</si>
  <si>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</si>
  <si>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</si>
  <si>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</si>
  <si>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</si>
  <si>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</si>
  <si>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</si>
  <si>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</si>
  <si>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</si>
  <si>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</si>
  <si>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</si>
  <si>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</si>
  <si>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</si>
  <si>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</si>
  <si>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</si>
  <si>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</si>
  <si>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</si>
  <si>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</si>
  <si>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</si>
  <si>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</si>
  <si>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</si>
  <si>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</si>
  <si>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</si>
  <si>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</si>
  <si>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</si>
  <si>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</si>
  <si>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</si>
  <si>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</si>
  <si>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</si>
  <si>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</si>
  <si>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</si>
  <si>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</si>
  <si>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</si>
  <si>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</si>
  <si>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</si>
  <si>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</si>
  <si>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</si>
  <si>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</si>
  <si>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</si>
  <si>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</si>
  <si>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</si>
  <si>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</si>
  <si>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</si>
  <si>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</si>
  <si>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</si>
  <si>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</si>
  <si>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</si>
  <si>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</si>
  <si>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</si>
  <si>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</si>
  <si>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</si>
  <si>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</si>
  <si>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</si>
  <si>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</si>
  <si>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</si>
  <si>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</si>
  <si>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</si>
  <si>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</si>
  <si>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</si>
  <si>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</si>
  <si>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</si>
  <si>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</si>
  <si>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</si>
  <si>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</si>
  <si>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</si>
  <si>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</si>
  <si>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</si>
  <si>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</si>
  <si>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</si>
  <si>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</si>
  <si>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</si>
  <si>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</si>
  <si>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</si>
  <si>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</si>
  <si>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</si>
  <si>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</si>
  <si>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</si>
  <si>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</si>
  <si>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</si>
  <si>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</si>
  <si>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</si>
  <si>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</si>
  <si>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</si>
  <si>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</si>
  <si>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</si>
  <si>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</si>
  <si>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</si>
  <si>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</si>
  <si>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</si>
  <si>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</si>
  <si>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</si>
  <si>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</si>
  <si>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</si>
  <si>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</si>
  <si>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</si>
  <si>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</si>
  <si>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</si>
  <si>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</si>
  <si>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</si>
  <si>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</si>
  <si>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</si>
  <si>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</si>
  <si>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</si>
  <si>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</si>
  <si>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</si>
  <si>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</si>
  <si>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</si>
  <si>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</si>
  <si>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</si>
  <si>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</si>
  <si>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</si>
  <si>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</si>
  <si>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</si>
  <si>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</si>
  <si>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</si>
  <si>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</si>
  <si>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</si>
  <si>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</si>
  <si>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</si>
  <si>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</si>
  <si>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</si>
  <si>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</si>
  <si>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</si>
  <si>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</si>
  <si>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</si>
  <si>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</si>
  <si>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</si>
  <si>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</si>
  <si>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</si>
  <si>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</si>
  <si>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</si>
  <si>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</si>
  <si>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</si>
  <si>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</si>
  <si>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</si>
  <si>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</si>
  <si>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</si>
  <si>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</si>
  <si>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</si>
  <si>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</si>
  <si>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</si>
  <si>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</si>
  <si>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</si>
  <si>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</si>
  <si>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</si>
  <si>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</si>
  <si>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</si>
  <si>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</si>
  <si>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</si>
  <si>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</si>
  <si>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</si>
  <si>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</si>
  <si>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</si>
  <si>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</si>
  <si>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</si>
  <si>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</si>
  <si>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</si>
  <si>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</si>
  <si>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</si>
  <si>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</si>
  <si>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</si>
  <si>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</si>
  <si>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</si>
  <si>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</si>
  <si>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</si>
  <si>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</si>
  <si>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</si>
  <si>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</si>
  <si>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</si>
  <si>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</si>
  <si>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</si>
  <si>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</si>
  <si>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</si>
  <si>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</si>
  <si>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</si>
  <si>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</si>
  <si>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</si>
  <si>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</si>
  <si>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</si>
  <si>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</si>
  <si>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</si>
  <si>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</si>
  <si>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</si>
  <si>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</si>
  <si>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</si>
  <si>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</si>
  <si>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</si>
  <si>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</si>
  <si>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</si>
  <si>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</si>
  <si>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</si>
  <si>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</si>
  <si>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</si>
  <si>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</si>
  <si>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</si>
  <si>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</si>
  <si>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</si>
  <si>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</si>
  <si>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</si>
  <si>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</si>
  <si>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</si>
  <si>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</si>
  <si>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</si>
  <si>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</si>
  <si>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</si>
  <si>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</si>
  <si>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</si>
  <si>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</si>
  <si>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</si>
  <si>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</si>
  <si>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</si>
  <si>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</si>
  <si>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</si>
  <si>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</si>
  <si>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</si>
  <si>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</si>
  <si>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</si>
  <si>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</si>
  <si>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</si>
  <si>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</si>
  <si>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</si>
  <si>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</si>
  <si>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</si>
  <si>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</si>
  <si>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</si>
  <si>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</si>
  <si>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</si>
  <si>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</si>
  <si>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</si>
  <si>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</si>
  <si>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</si>
  <si>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</si>
  <si>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</si>
  <si>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</si>
  <si>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</si>
  <si>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</si>
  <si>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</si>
  <si>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</si>
  <si>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</si>
  <si>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</si>
  <si>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</si>
  <si>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</si>
  <si>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</si>
  <si>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</si>
  <si>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</si>
  <si>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</si>
  <si>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</si>
  <si>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</si>
  <si>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</si>
  <si>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</si>
  <si>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</si>
  <si>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</si>
  <si>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</si>
  <si>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</si>
  <si>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</si>
  <si>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</si>
  <si>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</si>
  <si>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</si>
  <si>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</si>
  <si>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</si>
  <si>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</si>
  <si>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</si>
  <si>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</si>
  <si>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</si>
  <si>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</si>
  <si>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</si>
  <si>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</si>
  <si>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</si>
  <si>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</si>
  <si>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</si>
  <si>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</si>
  <si>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</si>
  <si>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</si>
  <si>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</si>
  <si>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</si>
  <si>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</si>
  <si>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</si>
  <si>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</si>
  <si>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</si>
  <si>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</si>
  <si>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</si>
  <si>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</si>
  <si>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</si>
  <si>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</si>
  <si>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</si>
  <si>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</si>
  <si>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</si>
  <si>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</si>
  <si>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</si>
  <si>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</si>
  <si>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</si>
  <si>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</si>
  <si>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</si>
  <si>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</si>
  <si>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</si>
  <si>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</si>
  <si>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</si>
  <si>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</si>
  <si>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</si>
  <si>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</si>
  <si>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</si>
  <si>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</si>
  <si>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</si>
  <si>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</si>
  <si>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</si>
  <si>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</si>
  <si>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</si>
  <si>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</si>
  <si>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</si>
  <si>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</si>
  <si>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</si>
  <si>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</si>
  <si>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</si>
  <si>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</si>
  <si>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</si>
  <si>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</si>
  <si>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</si>
  <si>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</si>
  <si>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</si>
  <si>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</si>
  <si>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</si>
  <si>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</si>
  <si>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</si>
  <si>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</si>
  <si>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</si>
  <si>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</si>
  <si>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</si>
  <si>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</si>
  <si>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</si>
  <si>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</si>
  <si>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</si>
  <si>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</si>
  <si>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</si>
  <si>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</si>
  <si>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</si>
  <si>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</si>
  <si>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</si>
  <si>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</si>
  <si>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</si>
  <si>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</si>
  <si>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</si>
  <si>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</si>
  <si>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</si>
  <si>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</si>
  <si>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</si>
  <si>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</si>
  <si>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</si>
  <si>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</si>
  <si>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</si>
  <si>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</si>
  <si>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</si>
  <si>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</si>
  <si>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</si>
  <si>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</si>
  <si>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</si>
  <si>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</si>
  <si>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</si>
  <si>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</si>
  <si>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</si>
  <si>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</si>
  <si>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</si>
  <si>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</si>
  <si>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</si>
  <si>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</si>
  <si>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</si>
  <si>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</si>
  <si>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</si>
  <si>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</si>
  <si>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</si>
  <si>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</si>
  <si>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</si>
  <si>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</si>
  <si>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</si>
  <si>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</si>
  <si>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</si>
  <si>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</si>
  <si>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</si>
  <si>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</si>
  <si>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</si>
  <si>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</si>
  <si>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</si>
  <si>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</si>
  <si>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</si>
  <si>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</si>
  <si>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</si>
  <si>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</si>
  <si>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</si>
  <si>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</si>
  <si>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</si>
  <si>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</si>
  <si>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</si>
  <si>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</si>
  <si>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</si>
  <si>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</si>
  <si>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</si>
  <si>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</si>
  <si>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</si>
  <si>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</si>
  <si>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</si>
  <si>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</si>
  <si>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</si>
  <si>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</si>
  <si>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</si>
  <si>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</si>
  <si>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</si>
  <si>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</si>
  <si>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</si>
  <si>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</si>
  <si>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</si>
  <si>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</si>
  <si>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</si>
  <si>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</si>
  <si>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</si>
  <si>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</si>
  <si>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</si>
  <si>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</si>
  <si>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</si>
  <si>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</si>
  <si>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</si>
  <si>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</si>
  <si>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</si>
  <si>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</si>
  <si>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</si>
  <si>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</si>
  <si>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</si>
  <si>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</si>
  <si>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</si>
  <si>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</si>
  <si>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</si>
  <si>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</si>
  <si>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</si>
  <si>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</si>
  <si>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</si>
  <si>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</si>
  <si>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</si>
  <si>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</si>
  <si>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</si>
  <si>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</si>
  <si>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</si>
  <si>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</si>
  <si>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</si>
  <si>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</si>
  <si>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</si>
  <si>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</si>
  <si>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</si>
  <si>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</si>
  <si>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</si>
  <si>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</si>
  <si>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</si>
  <si>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</si>
  <si>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</si>
  <si>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</si>
  <si>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</si>
  <si>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</si>
  <si>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</si>
  <si>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</si>
  <si>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</si>
  <si>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</si>
  <si>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</si>
  <si>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</si>
  <si>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</si>
  <si>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</si>
  <si>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</si>
  <si>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</si>
  <si>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</si>
  <si>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</si>
  <si>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</si>
  <si>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</si>
  <si>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</si>
  <si>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</si>
  <si>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</si>
  <si>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</si>
  <si>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</si>
  <si>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</si>
  <si>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</si>
  <si>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</si>
  <si>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</si>
  <si>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</si>
  <si>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</si>
  <si>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</si>
  <si>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</si>
  <si>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</si>
  <si>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</si>
  <si>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</si>
  <si>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</si>
  <si>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</si>
  <si>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</si>
  <si>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</si>
  <si>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</si>
  <si>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</si>
  <si>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</si>
  <si>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</si>
  <si>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</si>
  <si>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</si>
  <si>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</si>
  <si>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</si>
  <si>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</si>
  <si>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</si>
  <si>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</si>
  <si>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</si>
  <si>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</si>
  <si>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</si>
  <si>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</si>
  <si>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</si>
  <si>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</si>
  <si>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</si>
  <si>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</si>
  <si>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</si>
  <si>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</si>
  <si>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</si>
  <si>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</si>
  <si>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</si>
  <si>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</si>
  <si>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</si>
  <si>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</si>
  <si>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</si>
  <si>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</si>
  <si>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</si>
  <si>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</si>
  <si>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</si>
  <si>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</si>
  <si>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</si>
  <si>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</si>
  <si>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</si>
  <si>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</si>
  <si>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</si>
  <si>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</si>
  <si>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</si>
  <si>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</si>
  <si>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</si>
  <si>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</si>
  <si>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</si>
  <si>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</si>
  <si>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</si>
  <si>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</si>
  <si>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</si>
  <si>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</si>
  <si>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</si>
  <si>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</si>
  <si>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</si>
  <si>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</si>
  <si>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</si>
  <si>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</si>
  <si>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</si>
  <si>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</si>
  <si>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</si>
  <si>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</si>
  <si>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</si>
  <si>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</si>
  <si>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</si>
  <si>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</si>
  <si>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</si>
  <si>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</si>
  <si>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</si>
  <si>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</si>
  <si>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</si>
  <si>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</si>
  <si>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</si>
  <si>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</si>
  <si>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</si>
  <si>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</si>
  <si>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</si>
  <si>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</si>
  <si>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</si>
  <si>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</si>
  <si>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</si>
  <si>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</si>
  <si>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</si>
  <si>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</si>
  <si>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</si>
  <si>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</si>
  <si>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</si>
  <si>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</si>
  <si>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</si>
  <si>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</si>
  <si>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</si>
  <si>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</si>
  <si>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</si>
  <si>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</si>
  <si>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</si>
  <si>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</si>
  <si>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</si>
  <si>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</si>
  <si>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</si>
  <si>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</si>
  <si>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</si>
  <si>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</si>
  <si>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</si>
  <si>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</si>
  <si>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</si>
  <si>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</si>
  <si>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</si>
  <si>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</si>
  <si>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</si>
  <si>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</si>
  <si>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</si>
  <si>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</si>
  <si>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</si>
  <si>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</si>
  <si>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</si>
  <si>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</si>
  <si>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</si>
  <si>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</si>
  <si>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</si>
  <si>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</si>
  <si>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</si>
  <si>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</si>
  <si>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</si>
  <si>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</si>
  <si>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</si>
  <si>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</si>
  <si>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</si>
  <si>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</si>
  <si>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</si>
  <si>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</si>
  <si>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</si>
  <si>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</si>
  <si>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</si>
  <si>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</si>
  <si>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</si>
  <si>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</si>
  <si>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</si>
  <si>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</si>
  <si>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</si>
  <si>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</si>
  <si>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</si>
  <si>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</si>
  <si>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</si>
  <si>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</si>
  <si>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</si>
  <si>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</si>
  <si>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</si>
  <si>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</si>
  <si>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</si>
  <si>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</si>
  <si>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</si>
  <si>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</si>
  <si>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</si>
  <si>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</si>
  <si>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</si>
  <si>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</si>
  <si>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</si>
  <si>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</si>
  <si>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</si>
  <si>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</si>
  <si>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</si>
  <si>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</si>
  <si>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</si>
  <si>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</si>
  <si>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</si>
  <si>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</si>
  <si>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</si>
  <si>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</si>
  <si>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</si>
  <si>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</si>
  <si>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</si>
  <si>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</si>
  <si>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</si>
  <si>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</si>
  <si>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</si>
  <si>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</si>
  <si>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</si>
  <si>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</si>
  <si>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</si>
  <si>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</si>
  <si>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</si>
  <si>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</si>
  <si>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</si>
  <si>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</si>
  <si>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</si>
  <si>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</si>
  <si>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</si>
  <si>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</si>
  <si>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</si>
  <si>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</si>
  <si>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</si>
  <si>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</si>
  <si>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</si>
  <si>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</si>
  <si>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</si>
  <si>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</si>
  <si>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</si>
  <si>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</si>
  <si>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</si>
  <si>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</si>
  <si>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</si>
  <si>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</si>
  <si>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</si>
  <si>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</si>
  <si>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</si>
  <si>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</si>
  <si>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</si>
  <si>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</si>
  <si>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</si>
  <si>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</si>
  <si>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</si>
  <si>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</si>
  <si>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</si>
  <si>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</si>
  <si>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</si>
  <si>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</si>
  <si>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</si>
  <si>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</si>
  <si>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</si>
  <si>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</si>
  <si>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</si>
  <si>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</si>
  <si>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</si>
  <si>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</si>
  <si>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</si>
  <si>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</si>
  <si>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</si>
  <si>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</si>
  <si>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</si>
  <si>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</si>
  <si>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</si>
  <si>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</si>
  <si>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</si>
  <si>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</si>
  <si>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</si>
  <si>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</si>
  <si>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</si>
  <si>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</si>
  <si>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</si>
  <si>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</si>
  <si>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</si>
  <si>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</si>
  <si>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</si>
  <si>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</si>
  <si>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</si>
  <si>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</si>
  <si>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</si>
  <si>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</si>
  <si>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</si>
  <si>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</si>
  <si>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</si>
  <si>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</si>
  <si>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</si>
  <si>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</si>
  <si>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</si>
  <si>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</si>
  <si>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</si>
  <si>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</si>
  <si>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</si>
  <si>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</si>
  <si>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</si>
  <si>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</si>
  <si>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</si>
  <si>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</si>
  <si>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</si>
  <si>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</si>
  <si>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</si>
  <si>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</si>
  <si>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</si>
  <si>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</si>
  <si>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</si>
  <si>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</si>
  <si>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</si>
  <si>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</si>
  <si>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</si>
  <si>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</si>
  <si>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</si>
  <si>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</si>
  <si>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</si>
  <si>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</si>
  <si>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</si>
  <si>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</si>
  <si>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</si>
  <si>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</si>
  <si>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</si>
  <si>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</si>
  <si>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</si>
  <si>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</si>
  <si>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</si>
  <si>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</si>
  <si>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</si>
  <si>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</si>
  <si>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</si>
  <si>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</si>
  <si>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</si>
  <si>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</si>
  <si>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</si>
  <si>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</si>
  <si>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</si>
  <si>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</si>
  <si>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</si>
  <si>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</si>
  <si>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</si>
  <si>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</si>
  <si>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</si>
  <si>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</si>
  <si>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</si>
  <si>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</si>
  <si>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</si>
  <si>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</si>
  <si>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</si>
  <si>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</si>
  <si>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</si>
  <si>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</si>
  <si>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</si>
  <si>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</si>
  <si>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</si>
  <si>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</si>
  <si>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</si>
  <si>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</si>
  <si>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</si>
  <si>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</si>
  <si>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</si>
  <si>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</si>
  <si>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</si>
  <si>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</si>
  <si>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</si>
  <si>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</si>
  <si>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</si>
  <si>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</si>
  <si>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</si>
  <si>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</si>
  <si>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</si>
  <si>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</si>
  <si>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</si>
  <si>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</si>
  <si>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</si>
  <si>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</si>
  <si>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</si>
  <si>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</si>
  <si>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</si>
  <si>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</si>
  <si>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</si>
  <si>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</si>
  <si>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</si>
  <si>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</si>
  <si>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</si>
  <si>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</si>
  <si>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</si>
  <si>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</si>
  <si>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</si>
  <si>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</si>
  <si>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</si>
  <si>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</si>
  <si>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</si>
  <si>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</si>
  <si>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</si>
  <si>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</si>
  <si>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</si>
  <si>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</si>
  <si>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</si>
  <si>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</si>
  <si>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</si>
  <si>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</si>
  <si>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</si>
  <si>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</si>
  <si>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</si>
  <si>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</si>
  <si>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</si>
  <si>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</si>
  <si>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</si>
  <si>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</si>
  <si>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</si>
  <si>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</si>
  <si>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</si>
  <si>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</si>
  <si>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</si>
  <si>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</si>
  <si>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</si>
  <si>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</si>
  <si>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</si>
  <si>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</si>
  <si>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</si>
  <si>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</si>
  <si>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</si>
  <si>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</si>
  <si>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</si>
  <si>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</si>
  <si>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</si>
  <si>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</si>
  <si>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</si>
  <si>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</si>
  <si>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</si>
  <si>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</si>
  <si>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</si>
  <si>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</si>
  <si>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</si>
  <si>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</si>
  <si>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</si>
  <si>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</si>
  <si>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</si>
  <si>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</si>
  <si>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</si>
  <si>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</si>
  <si>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</si>
  <si>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</si>
  <si>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</si>
  <si>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</si>
  <si>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</si>
  <si>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</si>
  <si>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</si>
  <si>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</si>
  <si>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</si>
  <si>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</si>
  <si>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</si>
  <si>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</si>
  <si>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</si>
  <si>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</si>
  <si>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</si>
  <si>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</si>
  <si>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</si>
  <si>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</si>
  <si>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</si>
  <si>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</si>
  <si>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</si>
  <si>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</si>
  <si>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</si>
  <si>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</si>
  <si>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</si>
  <si>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</si>
  <si>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</si>
  <si>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</si>
  <si>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</si>
  <si>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</si>
  <si>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</si>
  <si>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</si>
  <si>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</si>
  <si>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</si>
  <si>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</si>
  <si>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</si>
  <si>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</si>
  <si>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</si>
  <si>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</si>
  <si>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</si>
  <si>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</si>
  <si>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</si>
  <si>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</si>
  <si>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</si>
  <si>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</si>
  <si>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</si>
  <si>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</si>
  <si>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</si>
  <si>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</si>
  <si>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</si>
  <si>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</si>
  <si>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</si>
  <si>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</si>
  <si>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</si>
  <si>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</si>
  <si>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</si>
  <si>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</si>
  <si>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</si>
  <si>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</si>
  <si>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</si>
  <si>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</si>
  <si>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</si>
  <si>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</si>
  <si>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</si>
  <si>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</si>
  <si>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</si>
  <si>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</si>
  <si>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</si>
  <si>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</si>
  <si>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</si>
  <si>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</si>
  <si>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</si>
  <si>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</si>
  <si>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</si>
  <si>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</si>
  <si>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</si>
  <si>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</si>
  <si>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</si>
  <si>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</si>
  <si>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</si>
  <si>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</si>
  <si>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</si>
  <si>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</si>
  <si>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</si>
  <si>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</si>
  <si>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</si>
  <si>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</si>
  <si>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</si>
  <si>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</si>
  <si>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</si>
  <si>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</si>
  <si>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</si>
  <si>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</si>
  <si>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</si>
  <si>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</si>
  <si>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</si>
  <si>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</si>
  <si>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</si>
  <si>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</si>
  <si>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</si>
  <si>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</si>
  <si>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</si>
  <si>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</si>
  <si>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</si>
  <si>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</si>
  <si>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</si>
  <si>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</si>
  <si>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</si>
  <si>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</si>
  <si>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</si>
  <si>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</si>
  <si>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</si>
  <si>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</si>
  <si>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</si>
  <si>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</si>
  <si>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</si>
  <si>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</si>
  <si>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</si>
  <si>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</si>
  <si>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</si>
  <si>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</si>
  <si>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</si>
  <si>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</si>
  <si>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</si>
  <si>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</si>
  <si>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</si>
  <si>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</si>
  <si>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</si>
  <si>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</si>
  <si>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</si>
  <si>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</si>
  <si>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</si>
  <si>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</si>
  <si>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</si>
  <si>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</si>
  <si>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</si>
  <si>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</si>
  <si>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</si>
  <si>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</si>
  <si>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</si>
  <si>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</si>
  <si>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</si>
  <si>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</si>
  <si>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</si>
  <si>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</si>
  <si>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</si>
  <si>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</si>
  <si>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</si>
  <si>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</si>
  <si>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</si>
  <si>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</si>
  <si>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</si>
  <si>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</si>
  <si>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</si>
  <si>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</si>
  <si>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</si>
  <si>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</si>
  <si>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</si>
  <si>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</si>
  <si>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</si>
  <si>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</si>
  <si>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</si>
  <si>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</si>
  <si>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</si>
  <si>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</si>
  <si>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</si>
  <si>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</si>
  <si>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</si>
  <si>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</si>
  <si>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</si>
  <si>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</si>
  <si>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</si>
  <si>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</si>
  <si>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</si>
  <si>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</si>
  <si>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</si>
  <si>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</si>
  <si>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</si>
  <si>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</si>
  <si>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</si>
  <si>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</si>
  <si>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</si>
  <si>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</si>
  <si>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</si>
  <si>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</si>
  <si>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</si>
  <si>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</si>
  <si>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</si>
  <si>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</si>
  <si>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</si>
  <si>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</si>
  <si>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</si>
  <si>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</si>
  <si>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</si>
  <si>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</si>
  <si>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</si>
  <si>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</si>
  <si>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</si>
  <si>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</si>
  <si>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</si>
  <si>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</si>
  <si>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</si>
  <si>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</si>
  <si>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</si>
  <si>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</si>
  <si>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</si>
  <si>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</si>
  <si>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</si>
  <si>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</si>
  <si>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</si>
  <si>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</si>
  <si>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</si>
  <si>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</si>
  <si>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</si>
  <si>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</si>
  <si>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</si>
  <si>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</si>
  <si>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</si>
  <si>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</si>
  <si>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</si>
  <si>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</si>
  <si>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</si>
  <si>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</si>
  <si>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</si>
  <si>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</si>
  <si>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</si>
  <si>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</si>
  <si>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</si>
  <si>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</si>
  <si>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</si>
  <si>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</si>
  <si>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</si>
  <si>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</si>
  <si>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</si>
  <si>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</si>
  <si>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</si>
  <si>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</si>
  <si>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</si>
  <si>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</si>
  <si>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</si>
  <si>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</si>
  <si>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</si>
  <si>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</si>
  <si>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</si>
  <si>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</si>
  <si>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</si>
  <si>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</si>
  <si>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</si>
  <si>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</si>
  <si>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</si>
  <si>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</si>
  <si>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</si>
  <si>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</si>
  <si>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</si>
  <si>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</si>
  <si>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</si>
  <si>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</si>
  <si>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</si>
  <si>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</si>
  <si>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</si>
  <si>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</si>
  <si>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</si>
  <si>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</si>
  <si>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</si>
  <si>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</si>
  <si>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</si>
  <si>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</si>
  <si>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</si>
  <si>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</si>
  <si>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</si>
  <si>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</si>
  <si>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</si>
  <si>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</si>
  <si>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</si>
  <si>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</si>
  <si>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</si>
  <si>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</si>
  <si>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</si>
  <si>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</si>
  <si>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</si>
  <si>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</si>
  <si>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</si>
  <si>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</si>
  <si>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</si>
  <si>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</si>
  <si>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</si>
  <si>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</si>
  <si>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</si>
  <si>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</si>
  <si>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</si>
  <si>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</si>
  <si>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</si>
  <si>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</si>
  <si>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</si>
  <si>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</si>
  <si>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</si>
  <si>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</si>
  <si>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</si>
  <si>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</si>
  <si>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</si>
  <si>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</si>
  <si>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</si>
  <si>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</si>
  <si>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</si>
  <si>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</si>
  <si>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</si>
  <si>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</si>
  <si>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</si>
  <si>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</si>
  <si>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</si>
  <si>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</si>
  <si>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</si>
  <si>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</si>
  <si>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</si>
  <si>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</si>
  <si>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</si>
  <si>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</si>
  <si>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</si>
  <si>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</si>
  <si>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</si>
  <si>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</si>
  <si>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</si>
  <si>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</si>
  <si>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</si>
  <si>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</si>
  <si>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</si>
  <si>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</si>
  <si>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</si>
  <si>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</si>
  <si>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</si>
  <si>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</si>
  <si>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</si>
  <si>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</si>
  <si>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</si>
  <si>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</si>
  <si>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</si>
  <si>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</si>
  <si>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</si>
  <si>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</si>
  <si>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</si>
  <si>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</si>
  <si>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</si>
  <si>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</si>
  <si>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</si>
  <si>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</si>
  <si>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</si>
  <si>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</si>
  <si>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</si>
  <si>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</si>
  <si>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</si>
  <si>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</si>
  <si>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</si>
  <si>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</si>
  <si>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</si>
  <si>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</si>
  <si>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</si>
  <si>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</si>
  <si>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</si>
  <si>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</si>
  <si>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</si>
  <si>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</si>
  <si>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</si>
  <si>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</si>
  <si>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</si>
  <si>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</si>
  <si>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</si>
  <si>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</si>
  <si>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</si>
  <si>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</si>
  <si>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</si>
  <si>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</si>
  <si>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</si>
  <si>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</si>
  <si>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</si>
  <si>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</si>
  <si>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</si>
  <si>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</si>
  <si>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</si>
  <si>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</si>
  <si>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</si>
  <si>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</si>
  <si>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</si>
  <si>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</si>
  <si>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</si>
  <si>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</si>
  <si>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</si>
  <si>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</si>
  <si>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</si>
  <si>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</si>
  <si>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</si>
  <si>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</si>
  <si>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</si>
  <si>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</si>
  <si>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</si>
  <si>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</si>
  <si>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</si>
  <si>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</si>
  <si>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</si>
  <si>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</si>
  <si>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</si>
  <si>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</si>
  <si>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</si>
  <si>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</si>
  <si>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</si>
  <si>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</si>
  <si>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</si>
  <si>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</si>
  <si>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</si>
  <si>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</si>
  <si>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</si>
  <si>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</si>
  <si>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</si>
  <si>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</si>
  <si>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</si>
  <si>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</si>
  <si>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</si>
  <si>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</si>
  <si>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</si>
  <si>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</si>
  <si>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</si>
  <si>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</si>
  <si>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</si>
  <si>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</si>
  <si>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</si>
  <si>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</si>
  <si>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</si>
  <si>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</si>
  <si>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</si>
  <si>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</si>
  <si>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</si>
  <si>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</si>
  <si>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</si>
  <si>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</si>
  <si>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</si>
  <si>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</si>
  <si>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</si>
  <si>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</si>
  <si>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</si>
  <si>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</si>
  <si>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</si>
  <si>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</si>
  <si>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</si>
  <si>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</si>
  <si>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</si>
  <si>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</si>
  <si>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</si>
  <si>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</si>
  <si>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</si>
  <si>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</si>
  <si>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</si>
  <si>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</si>
  <si>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</si>
  <si>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</si>
  <si>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</si>
  <si>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</si>
  <si>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</si>
  <si>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</si>
  <si>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</si>
  <si>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</si>
  <si>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</si>
  <si>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</si>
  <si>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</si>
  <si>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</si>
  <si>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</si>
  <si>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</si>
  <si>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</si>
  <si>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</si>
  <si>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</si>
  <si>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</si>
  <si>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</si>
  <si>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</si>
  <si>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</si>
  <si>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</si>
  <si>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</si>
  <si>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</si>
  <si>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</si>
  <si>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</si>
  <si>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</si>
  <si>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</si>
  <si>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</si>
  <si>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</si>
  <si>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</si>
  <si>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</si>
  <si>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</si>
  <si>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</si>
  <si>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</si>
  <si>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</si>
  <si>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</si>
  <si>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</si>
  <si>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</si>
  <si>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</si>
  <si>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</si>
  <si>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</si>
  <si>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</si>
  <si>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</si>
  <si>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</si>
  <si>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</si>
  <si>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</si>
  <si>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</si>
  <si>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</si>
  <si>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</si>
  <si>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</si>
  <si>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</si>
  <si>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</si>
  <si>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</si>
  <si>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</si>
  <si>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</si>
  <si>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</si>
  <si>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</si>
  <si>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</si>
  <si>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</si>
  <si>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</si>
  <si>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</si>
  <si>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</si>
  <si>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</si>
  <si>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</si>
  <si>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</si>
  <si>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</si>
  <si>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</si>
  <si>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</si>
  <si>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</si>
  <si>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</si>
  <si>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</si>
  <si>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</si>
  <si>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</si>
  <si>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</si>
  <si>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</si>
  <si>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</si>
  <si>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</si>
  <si>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</si>
  <si>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</si>
  <si>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</si>
  <si>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</si>
  <si>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</si>
  <si>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</si>
  <si>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</si>
  <si>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</si>
  <si>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</si>
  <si>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</si>
  <si>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</si>
  <si>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</si>
  <si>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</si>
  <si>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</si>
  <si>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</si>
  <si>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</si>
  <si>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</si>
  <si>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</si>
  <si>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</si>
  <si>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</si>
  <si>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</si>
  <si>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</si>
  <si>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</si>
  <si>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</si>
  <si>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</si>
  <si>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</si>
  <si>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</si>
  <si>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</si>
  <si>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</si>
  <si>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</si>
  <si>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</si>
  <si>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</si>
  <si>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</si>
  <si>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</si>
  <si>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</si>
  <si>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</si>
  <si>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</si>
  <si>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</si>
  <si>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</si>
  <si>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</si>
  <si>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</si>
  <si>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</si>
  <si>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</si>
  <si>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</si>
  <si>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</si>
  <si>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</si>
  <si>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</si>
  <si>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</si>
  <si>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</si>
  <si>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</si>
  <si>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</si>
  <si>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</si>
  <si>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</si>
  <si>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</si>
  <si>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</si>
  <si>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</si>
  <si>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</si>
  <si>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</si>
  <si>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</si>
  <si>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</si>
  <si>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</si>
  <si>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</si>
  <si>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</si>
  <si>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</si>
  <si>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</si>
  <si>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</si>
  <si>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</si>
  <si>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</si>
  <si>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</si>
  <si>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</si>
  <si>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</si>
  <si>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</si>
  <si>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</si>
  <si>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</si>
  <si>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</si>
  <si>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</si>
  <si>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</si>
  <si>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</si>
  <si>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</si>
  <si>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</si>
  <si>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</si>
  <si>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</si>
  <si>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</si>
  <si>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</si>
  <si>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</si>
  <si>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</si>
  <si>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</si>
  <si>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</si>
  <si>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</si>
  <si>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</si>
  <si>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</si>
  <si>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</si>
  <si>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</si>
  <si>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</si>
  <si>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</si>
  <si>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</si>
  <si>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</si>
  <si>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</si>
  <si>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</si>
  <si>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</si>
  <si>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</si>
  <si>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</si>
  <si>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</si>
  <si>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</si>
  <si>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</si>
  <si>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</si>
  <si>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</si>
  <si>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</si>
  <si>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</si>
  <si>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</si>
  <si>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</si>
  <si>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</si>
  <si>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</si>
  <si>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</si>
  <si>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</si>
  <si>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</si>
  <si>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</si>
  <si>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</si>
  <si>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</si>
  <si>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</si>
  <si>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</si>
  <si>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</si>
  <si>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</si>
  <si>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</si>
  <si>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</si>
  <si>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</si>
  <si>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</si>
  <si>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</si>
  <si>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</si>
  <si>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</si>
  <si>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</si>
  <si>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</si>
  <si>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</si>
  <si>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</si>
  <si>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</si>
  <si>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</si>
  <si>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</si>
  <si>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</si>
  <si>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</si>
  <si>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</si>
  <si>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</si>
  <si>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</si>
  <si>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</si>
  <si>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</si>
  <si>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</si>
  <si>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</si>
  <si>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</si>
  <si>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</si>
  <si>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</si>
  <si>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</si>
  <si>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</si>
  <si>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</si>
  <si>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</si>
  <si>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</si>
  <si>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</si>
  <si>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</si>
  <si>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</si>
  <si>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</si>
  <si>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</si>
  <si>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</si>
  <si>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</si>
  <si>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</si>
  <si>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</si>
  <si>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</si>
  <si>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</si>
  <si>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</si>
  <si>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</si>
  <si>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</si>
  <si>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</si>
  <si>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</si>
  <si>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</si>
  <si>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</si>
  <si>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</si>
  <si>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</si>
  <si>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</si>
  <si>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</si>
  <si>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</si>
  <si>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</si>
  <si>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</si>
  <si>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</si>
  <si>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</si>
  <si>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</si>
  <si>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</si>
  <si>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</si>
  <si>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</si>
  <si>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</si>
  <si>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</si>
  <si>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</si>
  <si>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</si>
  <si>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</si>
  <si>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</si>
  <si>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</si>
  <si>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</si>
  <si>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</si>
  <si>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</si>
  <si>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</si>
  <si>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</si>
  <si>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</si>
  <si>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</si>
  <si>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</si>
  <si>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</si>
  <si>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</si>
  <si>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</si>
  <si>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</si>
  <si>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</si>
  <si>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</si>
  <si>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</si>
  <si>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</si>
  <si>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</si>
  <si>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</si>
  <si>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</si>
  <si>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</si>
  <si>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</si>
  <si>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</si>
  <si>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</si>
  <si>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</si>
  <si>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</si>
  <si>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</si>
  <si>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</si>
  <si>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</si>
  <si>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</si>
  <si>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</si>
  <si>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</si>
  <si>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</si>
  <si>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</si>
  <si>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</si>
  <si>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</si>
  <si>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</si>
  <si>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</si>
  <si>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</si>
  <si>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</si>
  <si>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</si>
  <si>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</si>
  <si>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</si>
  <si>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</si>
  <si>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</si>
  <si>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</si>
  <si>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</si>
  <si>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</si>
  <si>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</si>
  <si>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</si>
  <si>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</si>
  <si>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</si>
  <si>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</si>
  <si>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</si>
  <si>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</si>
  <si>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</si>
  <si>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</si>
  <si>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</si>
  <si>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</si>
  <si>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</si>
  <si>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</si>
  <si>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</si>
  <si>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</si>
  <si>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</si>
  <si>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</si>
  <si>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</si>
  <si>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</si>
  <si>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</si>
  <si>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</si>
  <si>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</si>
  <si>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</si>
  <si>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</si>
  <si>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</si>
  <si>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</si>
  <si>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</si>
  <si>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</si>
  <si>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</si>
  <si>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</si>
  <si>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</si>
  <si>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</si>
  <si>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</si>
  <si>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</si>
  <si>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</si>
  <si>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</si>
  <si>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</si>
  <si>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</si>
  <si>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</si>
  <si>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</si>
  <si>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</si>
  <si>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</si>
  <si>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</si>
  <si>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</si>
  <si>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</si>
  <si>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</si>
  <si>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</si>
  <si>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</si>
  <si>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</si>
  <si>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</si>
  <si>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</si>
  <si>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</si>
  <si>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</si>
  <si>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</si>
  <si>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</si>
  <si>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</si>
  <si>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</si>
  <si>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</si>
  <si>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</si>
  <si>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</si>
  <si>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</si>
  <si>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</si>
  <si>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</si>
  <si>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</si>
  <si>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</si>
  <si>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</si>
  <si>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</si>
  <si>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</si>
  <si>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</si>
  <si>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</si>
  <si>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</si>
  <si>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</si>
  <si>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</si>
  <si>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</si>
  <si>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</si>
  <si>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</si>
  <si>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</si>
  <si>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</si>
  <si>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</si>
  <si>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</si>
  <si>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</si>
  <si>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</si>
  <si>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</si>
  <si>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</si>
  <si>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</si>
  <si>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</si>
  <si>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</si>
  <si>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</si>
  <si>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</si>
  <si>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</si>
  <si>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</si>
  <si>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</si>
  <si>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</si>
  <si>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</si>
  <si>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</si>
  <si>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</si>
  <si>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</si>
  <si>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</si>
  <si>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</si>
  <si>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</si>
  <si>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</si>
  <si>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</si>
  <si>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</si>
  <si>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</si>
  <si>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</si>
  <si>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</si>
  <si>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</si>
  <si>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</si>
  <si>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</si>
  <si>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</si>
  <si>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</si>
  <si>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</si>
  <si>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</si>
  <si>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</si>
  <si>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</si>
  <si>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</si>
  <si>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</si>
  <si>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</si>
  <si>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</si>
  <si>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</si>
  <si>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</si>
  <si>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</si>
  <si>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</si>
  <si>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</si>
  <si>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</si>
  <si>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</si>
  <si>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</si>
  <si>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</si>
  <si>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</si>
  <si>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</si>
  <si>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</si>
  <si>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</si>
  <si>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</si>
  <si>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</si>
  <si>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</si>
  <si>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</si>
  <si>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</si>
  <si>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</si>
  <si>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</si>
  <si>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</si>
  <si>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</si>
  <si>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</si>
  <si>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</si>
  <si>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</si>
  <si>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</si>
  <si>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</si>
  <si>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</si>
  <si>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</si>
  <si>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</si>
  <si>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</si>
  <si>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</si>
  <si>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</si>
  <si>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</si>
  <si>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</si>
  <si>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</si>
  <si>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</si>
  <si>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</si>
  <si>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</si>
  <si>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</si>
  <si>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</si>
  <si>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</si>
  <si>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</si>
  <si>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</si>
  <si>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</si>
  <si>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</si>
  <si>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</si>
  <si>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</si>
  <si>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</si>
  <si>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</si>
  <si>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</si>
  <si>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</si>
  <si>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</si>
  <si>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</si>
  <si>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</si>
  <si>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</si>
  <si>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</si>
  <si>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</si>
  <si>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</si>
  <si>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</si>
  <si>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</si>
  <si>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</si>
  <si>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</si>
  <si>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</si>
  <si>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</si>
  <si>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</si>
  <si>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</si>
  <si>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</si>
  <si>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</si>
  <si>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</si>
  <si>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</si>
  <si>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</si>
  <si>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</si>
  <si>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</si>
  <si>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</si>
  <si>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</si>
  <si>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</si>
  <si>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</si>
  <si>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</si>
  <si>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</si>
  <si>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</si>
  <si>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</si>
  <si>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</si>
  <si>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</si>
  <si>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</si>
  <si>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</si>
  <si>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</si>
  <si>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</si>
  <si>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</si>
  <si>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</si>
  <si>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</si>
  <si>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</si>
  <si>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</si>
  <si>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</si>
  <si>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</si>
  <si>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</si>
  <si>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</si>
  <si>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</si>
  <si>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</si>
  <si>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</si>
  <si>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</si>
  <si>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</si>
  <si>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</si>
  <si>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</si>
  <si>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</si>
  <si>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</si>
  <si>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</si>
  <si>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</si>
  <si>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</si>
  <si>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</si>
  <si>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</si>
  <si>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</si>
  <si>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</si>
  <si>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</si>
  <si>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</si>
  <si>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</si>
  <si>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</si>
  <si>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</si>
  <si>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</si>
  <si>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</si>
  <si>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</si>
  <si>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</si>
  <si>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</si>
  <si>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</si>
  <si>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</si>
  <si>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</si>
  <si>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</si>
  <si>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</si>
  <si>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</si>
  <si>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</si>
  <si>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</si>
  <si>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</si>
  <si>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</si>
  <si>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</si>
  <si>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</si>
  <si>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</si>
  <si>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</si>
  <si>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</si>
  <si>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</si>
  <si>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</si>
  <si>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</si>
  <si>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</si>
  <si>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</si>
  <si>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</si>
  <si>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</si>
  <si>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</si>
  <si>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</si>
  <si>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</si>
  <si>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</si>
  <si>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</si>
  <si>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</si>
  <si>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</si>
  <si>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</si>
  <si>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</si>
  <si>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</si>
  <si>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</si>
  <si>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</si>
  <si>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</si>
  <si>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</si>
  <si>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</si>
  <si>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</si>
  <si>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</si>
  <si>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</si>
  <si>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</si>
  <si>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</si>
  <si>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</si>
  <si>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</si>
  <si>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</si>
  <si>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</si>
  <si>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</si>
  <si>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</si>
  <si>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</si>
  <si>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</si>
  <si>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</si>
  <si>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</si>
  <si>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</si>
  <si>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</si>
  <si>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</si>
  <si>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</si>
  <si>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</si>
  <si>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</si>
  <si>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</si>
  <si>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</si>
  <si>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</si>
  <si>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</si>
  <si>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</si>
  <si>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</si>
  <si>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</si>
  <si>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</si>
  <si>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</si>
  <si>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</si>
  <si>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</si>
  <si>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</si>
  <si>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</si>
  <si>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</si>
  <si>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</si>
  <si>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</si>
  <si>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</si>
  <si>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</si>
  <si>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</si>
  <si>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</si>
  <si>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</si>
  <si>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</si>
  <si>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</si>
  <si>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</si>
  <si>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</si>
  <si>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</si>
  <si>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</si>
  <si>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</si>
  <si>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</si>
  <si>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</si>
  <si>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</si>
  <si>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</si>
  <si>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</si>
  <si>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</si>
  <si>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</si>
  <si>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</si>
  <si>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</si>
  <si>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</si>
  <si>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</si>
  <si>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</si>
  <si>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</si>
  <si>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</si>
  <si>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</si>
  <si>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</si>
  <si>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</si>
  <si>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</si>
  <si>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</si>
  <si>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</si>
  <si>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</si>
  <si>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</si>
  <si>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</si>
  <si>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</si>
  <si>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</si>
  <si>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</si>
  <si>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</si>
  <si>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</si>
  <si>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</si>
  <si>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</si>
  <si>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</si>
  <si>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</si>
  <si>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</si>
  <si>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</si>
  <si>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</si>
  <si>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</si>
  <si>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</si>
  <si>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</si>
  <si>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</si>
  <si>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</si>
  <si>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</si>
  <si>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</si>
  <si>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</si>
  <si>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</si>
  <si>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</si>
  <si>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</si>
  <si>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</si>
  <si>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</si>
  <si>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</si>
  <si>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</si>
  <si>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</si>
  <si>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</si>
  <si>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</si>
  <si>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</si>
  <si>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</si>
  <si>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</si>
  <si>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</si>
  <si>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</si>
  <si>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</si>
  <si>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</si>
  <si>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</si>
  <si>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</si>
  <si>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</si>
  <si>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</si>
  <si>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</si>
  <si>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</si>
  <si>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</si>
  <si>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</si>
  <si>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</si>
  <si>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</si>
  <si>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</si>
  <si>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</si>
  <si>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</si>
  <si>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</si>
  <si>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</si>
  <si>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</si>
  <si>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</si>
  <si>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</si>
  <si>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</si>
  <si>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</si>
  <si>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</si>
  <si>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</si>
  <si>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</si>
  <si>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</si>
  <si>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</si>
  <si>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</si>
  <si>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</si>
  <si>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</si>
  <si>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</si>
  <si>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</si>
  <si>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</si>
  <si>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</si>
  <si>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</si>
  <si>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</si>
  <si>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</si>
  <si>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</si>
  <si>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</si>
  <si>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</si>
  <si>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</si>
  <si>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</si>
  <si>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</si>
  <si>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</si>
  <si>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</si>
  <si>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</si>
  <si>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</si>
  <si>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</si>
  <si>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</si>
  <si>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</si>
  <si>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</si>
  <si>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</si>
  <si>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</si>
  <si>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</si>
  <si>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</si>
  <si>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</si>
  <si>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</si>
  <si>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</si>
  <si>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</si>
  <si>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</si>
  <si>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</si>
  <si>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</si>
  <si>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</si>
  <si>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</si>
  <si>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</si>
  <si>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</si>
  <si>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</si>
  <si>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</si>
  <si>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</si>
  <si>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</si>
  <si>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</si>
  <si>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</si>
  <si>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</si>
  <si>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</si>
  <si>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</si>
  <si>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</si>
  <si>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</si>
  <si>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</si>
  <si>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</si>
  <si>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</si>
  <si>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</si>
  <si>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</si>
  <si>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</si>
  <si>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</si>
  <si>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</si>
  <si>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</si>
  <si>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</si>
  <si>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</si>
  <si>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</si>
  <si>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</si>
  <si>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</si>
  <si>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</si>
  <si>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</si>
  <si>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</si>
  <si>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</si>
  <si>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</si>
  <si>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</si>
  <si>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</si>
  <si>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</si>
  <si>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</si>
  <si>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</si>
  <si>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</si>
  <si>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</si>
  <si>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</si>
  <si>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</si>
  <si>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</si>
  <si>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</si>
  <si>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</si>
  <si>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</si>
  <si>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</si>
  <si>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</si>
  <si>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</si>
  <si>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</si>
  <si>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</si>
  <si>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</si>
  <si>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</si>
  <si>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</si>
  <si>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</si>
  <si>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</si>
  <si>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</si>
  <si>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</si>
  <si>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</si>
  <si>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</si>
  <si>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</si>
  <si>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</si>
  <si>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</si>
  <si>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</si>
  <si>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</si>
  <si>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</si>
  <si>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</si>
  <si>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</si>
  <si>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</si>
  <si>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</si>
  <si>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</si>
  <si>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</si>
  <si>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</si>
  <si>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</si>
  <si>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</si>
  <si>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</si>
  <si>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</si>
  <si>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</si>
  <si>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</si>
  <si>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</si>
  <si>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</si>
  <si>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</si>
  <si>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</si>
  <si>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</si>
  <si>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</si>
  <si>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</si>
  <si>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</si>
  <si>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</si>
  <si>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</si>
  <si>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</si>
  <si>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</si>
  <si>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</si>
  <si>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</si>
  <si>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</si>
  <si>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</si>
  <si>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</si>
  <si>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</si>
  <si>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</si>
  <si>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</si>
  <si>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</si>
  <si>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</si>
  <si>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</si>
  <si>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</si>
  <si>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</si>
  <si>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</si>
  <si>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</si>
  <si>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</si>
  <si>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</si>
  <si>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</si>
  <si>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</si>
  <si>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</si>
  <si>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</si>
  <si>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</si>
  <si>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</si>
  <si>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</si>
  <si>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</si>
  <si>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</si>
  <si>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</si>
  <si>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</si>
  <si>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</si>
  <si>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</si>
  <si>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</si>
  <si>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</si>
  <si>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</si>
  <si>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</si>
  <si>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</si>
  <si>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</si>
  <si>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</si>
  <si>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</si>
  <si>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</si>
  <si>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</si>
  <si>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</si>
  <si>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</si>
  <si>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</si>
  <si>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</si>
  <si>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</si>
  <si>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</si>
  <si>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</si>
  <si>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</si>
  <si>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</si>
  <si>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</si>
  <si>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</si>
  <si>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</si>
  <si>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</si>
  <si>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</si>
  <si>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</si>
  <si>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</si>
  <si>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</si>
  <si>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</si>
  <si>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</si>
  <si>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</si>
  <si>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</si>
  <si>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</si>
  <si>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</si>
  <si>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</si>
  <si>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</si>
  <si>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</si>
  <si>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</si>
  <si>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</si>
  <si>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</si>
  <si>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</si>
  <si>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</si>
  <si>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</si>
  <si>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</si>
  <si>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</si>
  <si>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</si>
  <si>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</si>
  <si>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</si>
  <si>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</si>
  <si>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</si>
  <si>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</si>
  <si>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</si>
  <si>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</si>
  <si>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</si>
  <si>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</si>
  <si>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</si>
  <si>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</si>
  <si>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</si>
  <si>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</si>
  <si>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</si>
  <si>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</si>
  <si>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</si>
  <si>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</si>
  <si>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</si>
  <si>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</si>
  <si>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</si>
  <si>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</si>
  <si>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</si>
  <si>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</si>
  <si>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</si>
  <si>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</si>
  <si>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</si>
  <si>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</si>
  <si>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</si>
  <si>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</si>
  <si>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</si>
  <si>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</si>
  <si>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</si>
  <si>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</si>
  <si>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</si>
  <si>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</si>
  <si>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</si>
  <si>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</si>
  <si>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</si>
  <si>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</si>
  <si>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</si>
  <si>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</si>
  <si>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</si>
  <si>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</si>
  <si>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</si>
  <si>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</si>
  <si>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</si>
  <si>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</si>
  <si>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</si>
  <si>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</si>
  <si>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</si>
  <si>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</si>
  <si>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</si>
  <si>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</si>
  <si>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</si>
  <si>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</si>
  <si>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</si>
  <si>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</si>
  <si>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</si>
  <si>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</si>
  <si>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</si>
  <si>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</si>
  <si>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</si>
  <si>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</si>
  <si>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</si>
  <si>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</si>
  <si>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</si>
  <si>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</si>
  <si>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</si>
  <si>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</si>
  <si>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</si>
  <si>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</si>
  <si>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</si>
  <si>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</si>
  <si>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</si>
  <si>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</si>
  <si>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</si>
  <si>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</si>
  <si>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</si>
  <si>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</si>
  <si>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</si>
  <si>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</si>
  <si>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</si>
  <si>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</si>
  <si>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</si>
  <si>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</si>
  <si>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</si>
  <si>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</si>
  <si>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</si>
  <si>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</si>
  <si>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</si>
  <si>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</si>
  <si>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</si>
  <si>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</si>
  <si>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</si>
  <si>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</si>
  <si>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</si>
  <si>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</si>
  <si>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</si>
  <si>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</si>
  <si>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</si>
  <si>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</si>
  <si>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</si>
  <si>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</si>
  <si>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</si>
  <si>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</si>
  <si>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</si>
  <si>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</si>
  <si>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</si>
  <si>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</si>
  <si>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</si>
  <si>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</si>
  <si>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</si>
  <si>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</si>
  <si>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</si>
  <si>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</si>
  <si>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</si>
  <si>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</si>
  <si>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</si>
  <si>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</si>
  <si>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</si>
  <si>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</si>
  <si>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</si>
  <si>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</si>
  <si>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</si>
  <si>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</si>
  <si>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</si>
  <si>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</si>
  <si>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</si>
  <si>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</si>
  <si>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</si>
  <si>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</si>
  <si>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</si>
  <si>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</si>
  <si>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</si>
  <si>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</si>
  <si>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</si>
  <si>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</si>
  <si>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</si>
  <si>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</si>
  <si>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</si>
  <si>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</si>
  <si>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</si>
  <si>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</si>
  <si>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</si>
  <si>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</si>
  <si>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</si>
  <si>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</si>
  <si>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</si>
  <si>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</si>
  <si>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</si>
  <si>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</si>
  <si>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</si>
  <si>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</si>
  <si>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</si>
  <si>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</si>
  <si>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</si>
  <si>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</si>
  <si>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</si>
  <si>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</si>
  <si>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</si>
  <si>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</si>
  <si>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</si>
  <si>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</si>
  <si>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</si>
  <si>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</si>
  <si>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</si>
  <si>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</si>
  <si>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</si>
  <si>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</si>
  <si>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</si>
  <si>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</si>
  <si>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</si>
  <si>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</si>
  <si>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</si>
  <si>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</si>
  <si>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</si>
  <si>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</si>
  <si>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</si>
  <si>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</si>
  <si>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</si>
  <si>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</si>
  <si>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</si>
  <si>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</si>
  <si>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</si>
  <si>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</si>
  <si>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</si>
  <si>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</si>
  <si>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</si>
  <si>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</si>
  <si>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</si>
  <si>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</si>
  <si>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</si>
  <si>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</si>
  <si>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</si>
  <si>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</si>
  <si>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</si>
  <si>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</si>
  <si>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</si>
  <si>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</si>
  <si>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</si>
  <si>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</si>
  <si>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</si>
  <si>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</si>
  <si>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</si>
  <si>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</si>
  <si>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</si>
  <si>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</si>
  <si>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</si>
  <si>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</si>
  <si>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</si>
  <si>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</si>
  <si>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</si>
  <si>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</si>
  <si>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</si>
  <si>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</si>
  <si>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</si>
  <si>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</si>
  <si>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</si>
  <si>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</si>
  <si>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</si>
  <si>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</si>
  <si>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</si>
  <si>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</si>
  <si>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</si>
  <si>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</si>
  <si>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</si>
  <si>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</si>
  <si>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</si>
  <si>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</si>
  <si>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</si>
  <si>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</si>
  <si>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</si>
  <si>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</si>
  <si>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</si>
  <si>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</si>
  <si>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</si>
  <si>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</si>
  <si>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</si>
  <si>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</si>
  <si>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</si>
  <si>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</si>
  <si>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</si>
  <si>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</si>
  <si>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</si>
  <si>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</si>
  <si>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</si>
  <si>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</si>
  <si>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</si>
  <si>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</si>
  <si>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</si>
  <si>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</si>
  <si>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</si>
  <si>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</si>
  <si>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</si>
  <si>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</si>
  <si>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</si>
  <si>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</si>
  <si>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</si>
  <si>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</si>
  <si>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</si>
  <si>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</si>
  <si>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</si>
  <si>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</si>
  <si>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</si>
  <si>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</si>
  <si>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</si>
  <si>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</si>
  <si>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</si>
  <si>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</si>
  <si>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</si>
  <si>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</si>
  <si>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</si>
  <si>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</si>
  <si>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</si>
  <si>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</si>
  <si>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</si>
  <si>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</si>
  <si>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</si>
  <si>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</si>
  <si>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</si>
  <si>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</si>
  <si>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</si>
  <si>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</si>
  <si>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</si>
  <si>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</si>
  <si>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</si>
  <si>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</si>
  <si>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</si>
  <si>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</si>
  <si>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</si>
  <si>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</si>
  <si>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</si>
  <si>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</si>
  <si>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</si>
  <si>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</si>
  <si>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</si>
  <si>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</si>
  <si>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</si>
  <si>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</si>
  <si>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</si>
  <si>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</si>
  <si>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</si>
  <si>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</si>
  <si>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</si>
  <si>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</si>
  <si>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</si>
  <si>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</si>
  <si>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</si>
  <si>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</si>
  <si>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</si>
  <si>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</si>
  <si>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</si>
  <si>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</si>
  <si>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</si>
  <si>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</si>
  <si>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</si>
  <si>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</si>
  <si>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</si>
  <si>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</si>
  <si>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</si>
  <si>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</si>
  <si>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</si>
  <si>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</si>
  <si>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</si>
  <si>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</si>
  <si>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</si>
  <si>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</si>
  <si>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</si>
  <si>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</si>
  <si>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</si>
  <si>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</si>
  <si>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</si>
  <si>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</si>
  <si>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</si>
  <si>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</si>
  <si>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</si>
  <si>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</si>
  <si>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</si>
  <si>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</si>
  <si>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</si>
  <si>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</si>
  <si>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</si>
  <si>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</si>
  <si>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</si>
  <si>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</si>
  <si>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</si>
  <si>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</si>
  <si>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</si>
  <si>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</si>
  <si>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</si>
  <si>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</si>
  <si>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</si>
  <si>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</si>
  <si>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</si>
  <si>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</si>
  <si>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</si>
  <si>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</si>
  <si>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</si>
  <si>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</si>
  <si>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</si>
  <si>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</si>
  <si>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</si>
  <si>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</si>
  <si>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</si>
  <si>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</si>
  <si>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</si>
  <si>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</si>
  <si>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</si>
  <si>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</si>
  <si>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</si>
  <si>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</si>
  <si>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</si>
  <si>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</si>
  <si>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</si>
  <si>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</si>
  <si>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</si>
  <si>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</si>
  <si>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</si>
  <si>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</si>
  <si>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</si>
  <si>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</si>
  <si>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</si>
  <si>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</si>
  <si>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</si>
  <si>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</si>
  <si>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</si>
  <si>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</si>
  <si>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</si>
  <si>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</si>
  <si>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</si>
  <si>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</si>
  <si>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</si>
  <si>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</si>
  <si>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</si>
  <si>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</si>
  <si>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</si>
  <si>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</si>
  <si>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</si>
  <si>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</si>
  <si>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</si>
  <si>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</si>
  <si>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</si>
  <si>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</si>
  <si>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</si>
  <si>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</si>
  <si>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</si>
  <si>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</si>
  <si>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</si>
  <si>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</si>
  <si>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</si>
  <si>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</si>
  <si>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</si>
  <si>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</si>
  <si>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</si>
  <si>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</si>
  <si>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</si>
  <si>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</si>
  <si>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</si>
  <si>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</si>
  <si>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</si>
  <si>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</si>
  <si>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</si>
  <si>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</si>
  <si>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</si>
  <si>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</si>
  <si>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</si>
  <si>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</si>
  <si>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</si>
  <si>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</si>
  <si>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</si>
  <si>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</si>
  <si>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</si>
  <si>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</si>
  <si>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</si>
  <si>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</si>
  <si>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</si>
  <si>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</si>
  <si>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</si>
  <si>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</si>
  <si>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</si>
  <si>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</si>
  <si>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</si>
  <si>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</si>
  <si>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</si>
  <si>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</si>
  <si>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</si>
  <si>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</si>
  <si>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</si>
  <si>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</si>
  <si>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</si>
  <si>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</si>
  <si>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</si>
  <si>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</si>
  <si>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</si>
  <si>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</si>
  <si>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</si>
  <si>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</si>
  <si>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</si>
  <si>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</si>
  <si>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</si>
  <si>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</si>
  <si>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</si>
  <si>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</si>
  <si>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</si>
  <si>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</si>
  <si>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</si>
  <si>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</si>
  <si>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</si>
  <si>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</si>
  <si>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</si>
  <si>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</si>
  <si>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</si>
  <si>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</si>
  <si>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</si>
  <si>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</si>
  <si>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</si>
  <si>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</si>
  <si>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</si>
  <si>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</si>
  <si>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</si>
  <si>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</si>
  <si>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</si>
  <si>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</si>
  <si>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</si>
  <si>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</si>
  <si>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</si>
  <si>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</si>
  <si>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</si>
  <si>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</si>
  <si>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</si>
  <si>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</si>
  <si>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</si>
  <si>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</si>
  <si>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</si>
  <si>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</si>
  <si>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</si>
  <si>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</si>
  <si>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</si>
  <si>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</si>
  <si>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</si>
  <si>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</si>
  <si>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</si>
  <si>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</si>
  <si>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</si>
  <si>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</si>
  <si>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</si>
  <si>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</si>
  <si>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</si>
  <si>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</si>
  <si>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</si>
  <si>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</si>
  <si>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</si>
  <si>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</si>
  <si>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</si>
  <si>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</si>
  <si>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</si>
  <si>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</si>
  <si>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</si>
  <si>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</si>
  <si>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</si>
  <si>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</si>
  <si>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</si>
  <si>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</si>
  <si>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</si>
  <si>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</si>
  <si>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</si>
  <si>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</si>
  <si>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</si>
  <si>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</si>
  <si>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</si>
  <si>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</si>
  <si>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</si>
  <si>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</si>
  <si>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</si>
  <si>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</si>
  <si>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</si>
  <si>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</si>
  <si>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</si>
  <si>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</si>
  <si>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</si>
  <si>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</si>
  <si>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</si>
  <si>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</si>
  <si>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</si>
  <si>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</si>
  <si>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</si>
  <si>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</si>
  <si>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</si>
  <si>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</si>
  <si>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</si>
  <si>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</si>
  <si>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</si>
  <si>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</si>
  <si>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</si>
  <si>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</si>
  <si>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</si>
  <si>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</si>
  <si>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</si>
  <si>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</si>
  <si>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</si>
  <si>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</si>
  <si>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</si>
  <si>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</si>
  <si>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</si>
  <si>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</si>
  <si>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</si>
  <si>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</si>
  <si>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</si>
  <si>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</si>
  <si>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</si>
  <si>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</si>
  <si>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</si>
  <si>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</si>
  <si>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</si>
  <si>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</si>
  <si>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</si>
  <si>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</si>
  <si>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</si>
  <si>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</si>
  <si>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</si>
  <si>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</si>
  <si>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</si>
  <si>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</si>
  <si>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</si>
  <si>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</si>
  <si>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</si>
  <si>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</si>
  <si>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</si>
  <si>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</si>
  <si>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</si>
  <si>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</si>
  <si>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</si>
  <si>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</si>
  <si>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</si>
  <si>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</si>
  <si>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</si>
  <si>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</si>
  <si>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</si>
  <si>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</si>
  <si>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</si>
  <si>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</si>
  <si>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</si>
  <si>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</si>
  <si>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</si>
  <si>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</si>
  <si>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</si>
  <si>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</si>
  <si>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</si>
  <si>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</si>
  <si>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</si>
  <si>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</si>
  <si>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</si>
  <si>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</si>
  <si>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</si>
  <si>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</si>
  <si>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</si>
  <si>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</si>
  <si>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</si>
  <si>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</si>
  <si>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</si>
  <si>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</si>
  <si>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</si>
  <si>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</si>
  <si>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</si>
  <si>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</si>
  <si>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</si>
  <si>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</si>
  <si>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</si>
  <si>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</si>
  <si>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</si>
  <si>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</si>
  <si>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</si>
  <si>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</si>
  <si>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</si>
  <si>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</si>
  <si>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</si>
  <si>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</si>
  <si>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</si>
  <si>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</si>
  <si>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</si>
  <si>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</si>
  <si>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</si>
  <si>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</si>
  <si>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</si>
  <si>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</si>
  <si>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</si>
  <si>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</si>
  <si>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</si>
  <si>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</si>
  <si>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</si>
  <si>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</si>
  <si>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</si>
  <si>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</si>
  <si>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</si>
  <si>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</si>
  <si>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</si>
  <si>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</si>
  <si>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</si>
  <si>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</si>
  <si>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</si>
  <si>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</si>
  <si>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</si>
  <si>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</si>
  <si>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</si>
  <si>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</si>
  <si>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</si>
  <si>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</si>
  <si>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</si>
  <si>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</si>
  <si>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</si>
  <si>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</si>
  <si>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</si>
  <si>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</si>
  <si>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</si>
  <si>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</si>
  <si>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</si>
  <si>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</si>
  <si>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</si>
  <si>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</si>
  <si>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</si>
  <si>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</si>
  <si>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</si>
  <si>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</si>
  <si>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</si>
  <si>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</si>
  <si>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</si>
  <si>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</si>
  <si>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</si>
  <si>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</si>
  <si>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</si>
  <si>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</si>
  <si>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</si>
  <si>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</si>
  <si>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</si>
  <si>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</si>
  <si>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</si>
  <si>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</si>
  <si>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</si>
  <si>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</si>
  <si>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</si>
  <si>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</si>
  <si>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</si>
  <si>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</si>
  <si>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</si>
  <si>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</si>
  <si>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</si>
  <si>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</si>
  <si>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</si>
  <si>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</si>
  <si>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</si>
  <si>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</si>
  <si>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</si>
  <si>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</si>
  <si>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</si>
  <si>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</si>
  <si>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</si>
  <si>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</si>
  <si>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</si>
  <si>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</si>
  <si>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</si>
  <si>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</si>
  <si>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</si>
  <si>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</si>
  <si>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</si>
  <si>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</si>
  <si>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</si>
  <si>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</si>
  <si>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</si>
  <si>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</si>
  <si>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</si>
  <si>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</si>
  <si>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</si>
  <si>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</si>
  <si>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</si>
  <si>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</si>
  <si>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</si>
  <si>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</si>
  <si>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</si>
  <si>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</si>
  <si>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</si>
  <si>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</si>
  <si>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</si>
  <si>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</si>
  <si>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</si>
  <si>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</si>
  <si>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</si>
  <si>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</si>
  <si>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</si>
  <si>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</si>
  <si>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</si>
  <si>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</si>
  <si>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</si>
  <si>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</si>
  <si>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</si>
  <si>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</si>
  <si>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</si>
  <si>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</si>
  <si>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</si>
  <si>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</si>
  <si>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</si>
  <si>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</si>
  <si>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</si>
  <si>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</si>
  <si>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</si>
  <si>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</si>
  <si>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</si>
  <si>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</si>
  <si>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</si>
  <si>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</si>
  <si>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</si>
  <si>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</si>
  <si>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</si>
  <si>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</si>
  <si>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</si>
  <si>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</si>
  <si>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</si>
  <si>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</si>
  <si>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</si>
  <si>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</si>
  <si>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</si>
  <si>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</si>
  <si>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</si>
  <si>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</si>
  <si>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</si>
  <si>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</si>
  <si>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</si>
  <si>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</si>
  <si>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</si>
  <si>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</si>
  <si>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</si>
  <si>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</si>
  <si>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</si>
  <si>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</si>
  <si>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</si>
  <si>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</si>
  <si>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</si>
  <si>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</si>
  <si>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</si>
  <si>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</si>
  <si>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</si>
  <si>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</si>
  <si>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</si>
  <si>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</si>
  <si>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</si>
  <si>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</si>
  <si>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</si>
  <si>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</si>
  <si>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</si>
  <si>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</si>
  <si>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</si>
  <si>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</si>
  <si>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</si>
  <si>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</si>
  <si>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</si>
  <si>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</si>
  <si>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</si>
  <si>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</si>
  <si>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</si>
  <si>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</si>
  <si>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</si>
  <si>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</si>
  <si>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</si>
  <si>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</si>
  <si>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</si>
  <si>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</si>
  <si>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</si>
  <si>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</si>
  <si>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</si>
  <si>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</si>
  <si>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</si>
  <si>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</si>
  <si>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</si>
  <si>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</si>
  <si>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</si>
  <si>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</si>
  <si>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</si>
  <si>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</si>
  <si>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</si>
  <si>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</si>
  <si>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</si>
  <si>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</si>
  <si>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</si>
  <si>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</si>
  <si>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</si>
  <si>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</si>
  <si>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</si>
  <si>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</si>
  <si>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</si>
  <si>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</si>
  <si>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</si>
  <si>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</si>
  <si>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</si>
  <si>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</si>
  <si>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</si>
  <si>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</si>
  <si>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</si>
  <si>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</si>
  <si>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</si>
  <si>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</si>
  <si>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</si>
  <si>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</si>
  <si>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</si>
  <si>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</si>
  <si>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</si>
  <si>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</si>
  <si>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</si>
  <si>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</si>
  <si>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</si>
  <si>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</si>
  <si>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</si>
  <si>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</si>
  <si>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</si>
  <si>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</si>
  <si>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</si>
  <si>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</si>
  <si>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</si>
  <si>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</si>
  <si>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</si>
  <si>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</si>
  <si>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</si>
  <si>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</si>
  <si>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</si>
  <si>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</si>
  <si>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</si>
  <si>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</si>
  <si>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</si>
  <si>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</si>
  <si>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</si>
  <si>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</si>
  <si>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</si>
  <si>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</si>
  <si>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</si>
  <si>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</si>
  <si>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</si>
  <si>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</si>
  <si>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</si>
  <si>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</si>
  <si>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</si>
  <si>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</si>
  <si>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</si>
  <si>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</si>
  <si>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</si>
  <si>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</si>
  <si>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</si>
  <si>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</si>
  <si>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</si>
  <si>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</si>
  <si>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</si>
  <si>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</si>
  <si>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</si>
  <si>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</si>
  <si>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</si>
  <si>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</si>
  <si>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</si>
  <si>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</si>
  <si>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</si>
  <si>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</si>
  <si>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</si>
  <si>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</si>
  <si>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</si>
  <si>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</si>
  <si>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</si>
  <si>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</si>
  <si>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</si>
  <si>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</si>
  <si>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</si>
  <si>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</si>
  <si>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</si>
  <si>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</si>
  <si>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</si>
  <si>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</si>
  <si>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</si>
  <si>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</si>
  <si>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</si>
  <si>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</si>
  <si>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</si>
  <si>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</si>
  <si>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</si>
  <si>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</si>
  <si>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</si>
  <si>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</si>
  <si>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</si>
  <si>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</si>
  <si>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</si>
  <si>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</si>
  <si>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</si>
  <si>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</si>
  <si>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</si>
  <si>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</si>
  <si>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</si>
  <si>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</si>
  <si>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</si>
  <si>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</si>
  <si>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</si>
  <si>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</si>
  <si>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</si>
  <si>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</si>
  <si>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</si>
  <si>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</si>
  <si>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</si>
  <si>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</si>
  <si>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</si>
  <si>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</si>
  <si>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</si>
  <si>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</si>
  <si>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</si>
  <si>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</si>
  <si>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</si>
  <si>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</si>
  <si>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</si>
  <si>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</si>
  <si>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</si>
  <si>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</si>
  <si>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</si>
  <si>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</si>
  <si>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</si>
  <si>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</si>
  <si>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</si>
  <si>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</si>
  <si>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</si>
  <si>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</si>
  <si>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</si>
  <si>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</si>
  <si>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</si>
  <si>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</si>
  <si>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</si>
  <si>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</si>
  <si>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</si>
  <si>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</si>
  <si>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</si>
  <si>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</si>
  <si>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</si>
  <si>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</si>
  <si>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</si>
  <si>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</si>
  <si>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</si>
  <si>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</si>
  <si>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</si>
  <si>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</si>
  <si>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</si>
  <si>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</si>
  <si>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</si>
  <si>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</si>
  <si>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</si>
  <si>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</si>
  <si>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</si>
  <si>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</si>
  <si>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</si>
  <si>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</si>
  <si>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</si>
  <si>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</si>
  <si>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</si>
  <si>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</si>
  <si>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</si>
  <si>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</si>
  <si>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</si>
  <si>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</si>
  <si>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</si>
  <si>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</si>
  <si>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</si>
  <si>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</si>
  <si>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</si>
  <si>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</si>
  <si>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</si>
  <si>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</si>
  <si>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</si>
  <si>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</si>
  <si>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</si>
  <si>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</si>
  <si>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</si>
  <si>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</si>
  <si>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</si>
  <si>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</si>
  <si>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</si>
  <si>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</si>
  <si>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</si>
  <si>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</si>
  <si>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</si>
  <si>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</si>
  <si>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</si>
  <si>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</si>
  <si>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</si>
  <si>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</si>
  <si>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</si>
  <si>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</si>
  <si>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</si>
  <si>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</si>
  <si>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</si>
  <si>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</si>
  <si>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</si>
  <si>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</si>
  <si>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</si>
  <si>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</si>
  <si>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</si>
  <si>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</si>
  <si>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</si>
  <si>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</si>
  <si>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</si>
  <si>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</si>
  <si>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</si>
  <si>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</si>
  <si>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</si>
  <si>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</si>
  <si>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</si>
  <si>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</si>
  <si>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</si>
  <si>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</si>
  <si>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</si>
  <si>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</si>
  <si>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</si>
  <si>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</si>
  <si>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</si>
  <si>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</si>
  <si>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</si>
  <si>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</si>
  <si>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</si>
  <si>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</si>
  <si>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</si>
  <si>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</si>
  <si>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</si>
  <si>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</si>
  <si>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</si>
  <si>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</si>
  <si>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</si>
  <si>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</si>
  <si>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</si>
  <si>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</si>
  <si>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</si>
  <si>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</si>
  <si>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</si>
  <si>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</si>
  <si>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</si>
  <si>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</si>
  <si>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</si>
  <si>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</si>
  <si>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</si>
  <si>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</si>
  <si>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</si>
  <si>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</si>
  <si>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</si>
  <si>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</si>
  <si>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</si>
  <si>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</si>
  <si>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</si>
  <si>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</si>
  <si>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</si>
  <si>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</si>
  <si>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</si>
  <si>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</si>
  <si>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</si>
  <si>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</si>
  <si>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</si>
  <si>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</si>
  <si>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</si>
  <si>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</si>
  <si>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</si>
  <si>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</si>
  <si>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</si>
  <si>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</si>
  <si>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</si>
  <si>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</si>
  <si>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</si>
  <si>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</si>
  <si>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</si>
  <si>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</si>
  <si>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</si>
  <si>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</si>
  <si>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</si>
  <si>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</si>
  <si>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</si>
  <si>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</si>
  <si>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</si>
  <si>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</si>
  <si>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</si>
  <si>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</si>
  <si>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</si>
  <si>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</si>
  <si>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</si>
  <si>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</si>
  <si>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</si>
  <si>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</si>
  <si>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</si>
  <si>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</si>
  <si>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</si>
  <si>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</si>
  <si>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</si>
  <si>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</si>
  <si>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</si>
  <si>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</si>
  <si>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</si>
  <si>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</si>
  <si>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</si>
  <si>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</si>
  <si>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</si>
  <si>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</si>
  <si>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</si>
  <si>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</si>
  <si>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</si>
  <si>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</si>
  <si>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</si>
  <si>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</si>
  <si>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</si>
  <si>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</si>
  <si>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</si>
  <si>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</si>
  <si>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</si>
  <si>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</si>
  <si>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</si>
  <si>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</si>
  <si>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</si>
  <si>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</si>
  <si>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</si>
  <si>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</si>
  <si>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</si>
  <si>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</si>
  <si>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</si>
  <si>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</si>
  <si>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</si>
  <si>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</si>
  <si>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</si>
  <si>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</si>
  <si>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</si>
  <si>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</si>
  <si>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</si>
  <si>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</si>
  <si>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</si>
  <si>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</si>
  <si>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</si>
  <si>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</si>
  <si>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</si>
  <si>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</si>
  <si>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</si>
  <si>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</si>
  <si>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</si>
  <si>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</si>
  <si>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</si>
  <si>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</si>
  <si>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</si>
  <si>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</si>
  <si>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</si>
  <si>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</si>
  <si>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</si>
  <si>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</si>
  <si>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</si>
  <si>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</si>
  <si>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</si>
  <si>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</si>
  <si>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</si>
  <si>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</si>
  <si>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</si>
  <si>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</si>
  <si>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</si>
  <si>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</si>
  <si>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</si>
  <si>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</si>
  <si>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</si>
  <si>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</si>
  <si>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</si>
  <si>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</si>
  <si>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</si>
  <si>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</si>
  <si>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</si>
  <si>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</si>
  <si>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</si>
  <si>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</si>
  <si>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</si>
  <si>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</si>
  <si>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</si>
  <si>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</si>
  <si>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</si>
  <si>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</si>
  <si>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</si>
  <si>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</si>
  <si>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</si>
  <si>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</si>
  <si>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</si>
  <si>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</si>
  <si>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</si>
  <si>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</si>
  <si>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</si>
  <si>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</si>
  <si>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</si>
  <si>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</si>
  <si>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</si>
  <si>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</si>
  <si>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</si>
  <si>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</si>
  <si>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</si>
  <si>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</si>
  <si>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</si>
  <si>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</si>
  <si>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</si>
  <si>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</si>
  <si>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</si>
  <si>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</si>
  <si>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</si>
  <si>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</si>
  <si>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</si>
  <si>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</si>
  <si>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</si>
  <si>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</si>
  <si>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</si>
  <si>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</si>
  <si>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</si>
  <si>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</si>
  <si>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</si>
  <si>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</si>
  <si>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</si>
  <si>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</si>
  <si>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</si>
  <si>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</si>
  <si>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</si>
  <si>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</si>
  <si>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</si>
  <si>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</si>
  <si>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</si>
  <si>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</si>
  <si>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</si>
  <si>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</si>
  <si>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</si>
  <si>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</si>
  <si>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</si>
  <si>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</si>
  <si>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</si>
  <si>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</si>
  <si>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</si>
  <si>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</si>
  <si>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</si>
  <si>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</si>
  <si>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</si>
  <si>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</si>
  <si>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</si>
  <si>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</si>
  <si>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</si>
  <si>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</si>
  <si>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</si>
  <si>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</si>
  <si>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</si>
  <si>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</si>
  <si>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</si>
  <si>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</si>
  <si>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</si>
  <si>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</si>
  <si>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</si>
  <si>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</si>
  <si>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</si>
  <si>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</si>
  <si>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</si>
  <si>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</si>
  <si>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</si>
  <si>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</si>
  <si>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</si>
  <si>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</si>
  <si>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</si>
  <si>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</si>
  <si>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</si>
  <si>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</si>
  <si>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</si>
  <si>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</si>
  <si>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</si>
  <si>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</si>
  <si>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</si>
  <si>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</si>
  <si>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</si>
  <si>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</si>
  <si>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</si>
  <si>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</si>
  <si>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</si>
  <si>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</si>
  <si>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</si>
  <si>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</si>
  <si>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</si>
  <si>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</si>
  <si>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</si>
  <si>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</si>
  <si>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</si>
  <si>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</si>
  <si>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</si>
  <si>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</si>
  <si>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</si>
  <si>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</si>
  <si>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</si>
  <si>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</si>
  <si>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</si>
  <si>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</si>
  <si>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</si>
  <si>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</si>
  <si>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</si>
  <si>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</si>
  <si>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</si>
  <si>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</si>
  <si>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</si>
  <si>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</si>
  <si>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</si>
  <si>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</si>
  <si>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</si>
  <si>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</si>
  <si>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</si>
  <si>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</si>
  <si>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</si>
  <si>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</si>
  <si>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</si>
  <si>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</si>
  <si>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</si>
  <si>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</si>
  <si>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</si>
  <si>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</si>
  <si>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</si>
  <si>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</si>
  <si>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</si>
  <si>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</si>
  <si>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</si>
  <si>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</si>
  <si>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</si>
  <si>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</si>
  <si>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</si>
  <si>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</si>
  <si>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</si>
  <si>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</si>
  <si>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</si>
  <si>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</si>
  <si>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</si>
  <si>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</si>
  <si>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</si>
  <si>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</si>
  <si>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</si>
  <si>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</si>
  <si>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</si>
  <si>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</si>
  <si>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</si>
  <si>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</si>
  <si>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</si>
  <si>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</si>
  <si>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</si>
  <si>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</si>
  <si>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</si>
  <si>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</si>
  <si>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</si>
  <si>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</si>
  <si>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</si>
  <si>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</si>
  <si>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</si>
  <si>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</si>
  <si>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</si>
  <si>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</si>
  <si>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</si>
  <si>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</si>
  <si>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</si>
  <si>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</si>
  <si>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</si>
  <si>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</si>
  <si>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</si>
  <si>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</si>
  <si>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</si>
  <si>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</si>
  <si>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</si>
  <si>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</si>
  <si>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</si>
  <si>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</si>
  <si>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</si>
  <si>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</si>
  <si>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</si>
  <si>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</si>
  <si>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</si>
  <si>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</si>
  <si>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</si>
  <si>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</si>
  <si>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</si>
  <si>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</si>
  <si>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</si>
  <si>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</si>
  <si>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</si>
  <si>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</si>
  <si>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</si>
  <si>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</si>
  <si>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</si>
  <si>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</si>
  <si>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</si>
  <si>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</si>
  <si>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</si>
  <si>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</si>
  <si>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</si>
  <si>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</si>
  <si>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</si>
  <si>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</si>
  <si>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</si>
  <si>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</si>
  <si>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</si>
  <si>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</si>
  <si>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</si>
  <si>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</si>
  <si>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</si>
  <si>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</si>
  <si>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</si>
  <si>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</si>
  <si>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</si>
  <si>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</si>
  <si>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</si>
  <si>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</si>
  <si>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</si>
  <si>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</si>
  <si>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</si>
  <si>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</si>
  <si>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</si>
  <si>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</si>
  <si>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</si>
  <si>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</si>
  <si>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</si>
  <si>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</si>
  <si>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</si>
  <si>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</si>
  <si>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</si>
  <si>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</si>
  <si>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</si>
  <si>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</si>
  <si>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</si>
  <si>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</si>
  <si>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</si>
  <si>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</si>
  <si>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</si>
  <si>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</si>
  <si>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</si>
  <si>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</si>
  <si>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</si>
  <si>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</si>
  <si>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</si>
  <si>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</si>
  <si>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</si>
  <si>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</si>
  <si>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</si>
  <si>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</si>
  <si>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</si>
  <si>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</si>
  <si>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</si>
  <si>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</si>
  <si>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</si>
  <si>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</si>
  <si>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</si>
  <si>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</si>
  <si>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</si>
  <si>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</si>
  <si>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</si>
  <si>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</si>
  <si>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</si>
  <si>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</si>
  <si>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</si>
  <si>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</si>
  <si>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</si>
  <si>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</si>
  <si>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</si>
  <si>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</si>
  <si>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</si>
  <si>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</si>
  <si>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</si>
  <si>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</si>
  <si>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</si>
  <si>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</si>
  <si>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</si>
  <si>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</si>
  <si>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</si>
  <si>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</si>
  <si>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</si>
  <si>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</si>
  <si>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</si>
  <si>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</si>
  <si>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</si>
  <si>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</si>
  <si>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</si>
  <si>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</si>
  <si>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</si>
  <si>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</si>
  <si>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</si>
  <si>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</si>
  <si>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</si>
  <si>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</si>
  <si>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</si>
  <si>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</si>
  <si>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</si>
  <si>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</si>
  <si>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</si>
  <si>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</si>
  <si>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</si>
  <si>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</si>
  <si>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</si>
  <si>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</si>
  <si>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</si>
  <si>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</si>
  <si>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</si>
  <si>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</si>
  <si>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</si>
  <si>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</si>
  <si>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</si>
  <si>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</si>
  <si>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</si>
  <si>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</si>
  <si>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</si>
  <si>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</si>
  <si>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</si>
  <si>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</si>
  <si>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</si>
  <si>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</si>
  <si>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</si>
  <si>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</si>
  <si>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</si>
  <si>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</si>
  <si>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</si>
  <si>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</si>
  <si>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</si>
  <si>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</si>
  <si>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</si>
  <si>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</si>
  <si>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</si>
  <si>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</si>
  <si>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</si>
  <si>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</si>
  <si>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</si>
  <si>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</si>
  <si>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</si>
  <si>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</si>
  <si>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</si>
  <si>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</si>
  <si>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</si>
  <si>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</si>
  <si>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</si>
  <si>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</si>
  <si>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</si>
  <si>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</si>
  <si>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</si>
  <si>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</si>
  <si>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</si>
  <si>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</si>
  <si>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</si>
  <si>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</si>
  <si>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</si>
  <si>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</si>
  <si>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</si>
  <si>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</si>
  <si>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</si>
  <si>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</si>
  <si>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</si>
  <si>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</si>
  <si>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</si>
  <si>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</si>
  <si>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</si>
  <si>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</si>
  <si>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</si>
  <si>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</si>
  <si>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</si>
  <si>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</si>
  <si>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</si>
  <si>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</si>
  <si>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</si>
  <si>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</si>
  <si>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</si>
  <si>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</si>
  <si>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</si>
  <si>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</si>
  <si>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</si>
  <si>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</si>
  <si>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</si>
  <si>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</si>
  <si>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</si>
  <si>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</si>
  <si>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</si>
  <si>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</si>
  <si>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</si>
  <si>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</si>
  <si>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</si>
  <si>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</si>
  <si>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</si>
  <si>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</si>
  <si>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</si>
  <si>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</si>
  <si>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</si>
  <si>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</si>
  <si>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</si>
  <si>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</si>
  <si>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</si>
  <si>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</si>
  <si>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</si>
  <si>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</si>
  <si>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</si>
  <si>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</si>
  <si>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</si>
  <si>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</si>
  <si>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</si>
  <si>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</si>
  <si>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</si>
  <si>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</si>
  <si>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</si>
  <si>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</si>
  <si>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</si>
  <si>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</si>
  <si>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</si>
  <si>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</si>
  <si>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</si>
  <si>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</si>
  <si>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</si>
  <si>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</si>
  <si>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</si>
  <si>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</si>
  <si>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</si>
  <si>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</si>
  <si>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</si>
  <si>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</si>
  <si>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</si>
  <si>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</si>
  <si>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</si>
  <si>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</si>
  <si>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</si>
  <si>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</si>
  <si>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</si>
  <si>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</si>
  <si>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</si>
  <si>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</si>
  <si>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</si>
  <si>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</si>
  <si>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</si>
  <si>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</si>
  <si>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</si>
  <si>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</si>
  <si>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</si>
  <si>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</si>
  <si>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</si>
  <si>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</si>
  <si>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</si>
  <si>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</si>
  <si>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</si>
  <si>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</si>
  <si>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</si>
  <si>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</si>
  <si>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</si>
  <si>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</si>
  <si>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</si>
  <si>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</si>
  <si>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</si>
  <si>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</si>
  <si>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</si>
  <si>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</si>
  <si>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</si>
  <si>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</si>
  <si>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</si>
  <si>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</si>
  <si>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</si>
  <si>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</si>
  <si>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</si>
  <si>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</si>
  <si>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</si>
  <si>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</si>
  <si>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</si>
  <si>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</si>
  <si>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</si>
  <si>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</si>
  <si>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</si>
  <si>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</si>
  <si>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</si>
  <si>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</si>
  <si>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</si>
  <si>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</si>
  <si>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</si>
  <si>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</si>
  <si>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</si>
  <si>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</si>
  <si>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</si>
  <si>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</si>
  <si>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</si>
  <si>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</si>
  <si>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</si>
  <si>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</si>
  <si>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</si>
  <si>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</si>
  <si>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</si>
  <si>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</si>
  <si>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</si>
  <si>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</si>
  <si>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</si>
  <si>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</si>
  <si>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</si>
  <si>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</si>
  <si>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</si>
  <si>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</si>
  <si>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</si>
  <si>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</si>
  <si>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</si>
  <si>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</si>
  <si>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</si>
  <si>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</si>
  <si>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</si>
  <si>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</si>
  <si>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</si>
  <si>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</si>
  <si>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</si>
  <si>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</si>
  <si>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</si>
  <si>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</si>
  <si>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</si>
  <si>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</si>
  <si>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</si>
  <si>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</si>
  <si>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</si>
  <si>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</si>
  <si>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</si>
  <si>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</si>
  <si>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</si>
  <si>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</si>
  <si>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</si>
  <si>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</si>
  <si>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</si>
  <si>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</si>
  <si>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</si>
  <si>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</si>
  <si>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</si>
  <si>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</si>
  <si>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</si>
  <si>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</si>
  <si>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</si>
  <si>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</si>
  <si>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</si>
  <si>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</si>
  <si>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</si>
  <si>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</si>
  <si>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</si>
  <si>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</si>
  <si>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</si>
  <si>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</si>
  <si>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</si>
  <si>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</si>
  <si>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</si>
  <si>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</si>
  <si>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</si>
  <si>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</si>
  <si>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</si>
  <si>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</si>
  <si>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</si>
  <si>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</si>
  <si>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</si>
  <si>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</si>
  <si>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</si>
  <si>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</si>
  <si>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</si>
  <si>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</si>
  <si>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</si>
  <si>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</si>
  <si>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</si>
  <si>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</si>
  <si>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</si>
  <si>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</si>
  <si>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</si>
  <si>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</si>
  <si>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</si>
  <si>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</si>
  <si>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</si>
  <si>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</si>
  <si>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</si>
  <si>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</si>
  <si>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</si>
  <si>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</si>
  <si>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</si>
  <si>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</si>
  <si>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</si>
  <si>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</si>
  <si>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</si>
  <si>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</si>
  <si>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</si>
  <si>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</si>
  <si>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</si>
  <si>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</si>
  <si>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</si>
  <si>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</si>
  <si>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</si>
  <si>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</si>
  <si>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</si>
  <si>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</si>
  <si>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</si>
  <si>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</si>
  <si>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</si>
  <si>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</si>
  <si>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</si>
  <si>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</si>
  <si>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</si>
  <si>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</si>
  <si>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</si>
  <si>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</si>
  <si>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</si>
  <si>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</si>
  <si>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</si>
  <si>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</si>
  <si>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</si>
  <si>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</si>
  <si>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</si>
  <si>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</si>
  <si>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</si>
  <si>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</si>
  <si>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</si>
  <si>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</si>
  <si>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</si>
  <si>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</si>
  <si>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</si>
  <si>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</si>
  <si>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</si>
  <si>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</si>
  <si>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</si>
  <si>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</si>
  <si>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</si>
  <si>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</si>
  <si>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</si>
  <si>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</si>
  <si>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</si>
  <si>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</si>
  <si>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</si>
  <si>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</si>
  <si>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</si>
  <si>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</si>
  <si>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</si>
  <si>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</si>
  <si>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</si>
  <si>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</si>
  <si>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</si>
  <si>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</si>
  <si>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</si>
  <si>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</si>
  <si>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</si>
  <si>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</si>
  <si>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</si>
  <si>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</si>
  <si>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</si>
  <si>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</si>
  <si>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</si>
  <si>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</si>
  <si>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</si>
  <si>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</si>
  <si>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</si>
  <si>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</si>
  <si>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</si>
  <si>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</si>
  <si>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</si>
  <si>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</si>
  <si>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</si>
  <si>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</si>
  <si>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</si>
  <si>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</si>
  <si>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</si>
  <si>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</si>
  <si>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</si>
  <si>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</si>
  <si>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</si>
  <si>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</si>
  <si>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</si>
  <si>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</si>
  <si>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</si>
  <si>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</si>
  <si>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</si>
  <si>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</si>
  <si>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</si>
  <si>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</si>
  <si>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</si>
  <si>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</si>
  <si>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</si>
  <si>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</si>
  <si>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</si>
  <si>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</si>
  <si>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</si>
  <si>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</si>
  <si>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</si>
  <si>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</si>
  <si>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</si>
  <si>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</si>
  <si>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</si>
  <si>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</si>
  <si>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</si>
  <si>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</si>
  <si>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</si>
  <si>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</si>
  <si>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</si>
  <si>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</si>
  <si>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</si>
  <si>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</si>
  <si>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</si>
  <si>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</si>
  <si>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</si>
  <si>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</si>
  <si>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</si>
  <si>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</si>
  <si>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</si>
  <si>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</si>
  <si>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</si>
  <si>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</si>
  <si>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</si>
  <si>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</si>
  <si>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</si>
  <si>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</si>
  <si>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</si>
  <si>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</si>
  <si>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</si>
  <si>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</si>
  <si>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</si>
  <si>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</si>
  <si>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</si>
  <si>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</si>
  <si>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</si>
  <si>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</si>
  <si>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</si>
  <si>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</si>
  <si>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</si>
  <si>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</si>
  <si>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</si>
  <si>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</si>
  <si>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</si>
  <si>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</si>
  <si>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</si>
  <si>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</si>
  <si>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</si>
  <si>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</si>
  <si>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</si>
  <si>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</si>
  <si>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</si>
  <si>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</si>
  <si>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</si>
  <si>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</si>
  <si>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</si>
  <si>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</si>
  <si>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</si>
  <si>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</si>
  <si>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</si>
  <si>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</si>
  <si>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</si>
  <si>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</si>
  <si>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</si>
  <si>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</si>
  <si>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</si>
  <si>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</si>
  <si>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</si>
  <si>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</si>
  <si>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</si>
  <si>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</si>
  <si>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</si>
  <si>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</si>
  <si>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</si>
  <si>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</si>
  <si>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</si>
  <si>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</si>
  <si>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</si>
  <si>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</si>
  <si>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</si>
  <si>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</si>
  <si>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</si>
  <si>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</si>
  <si>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</si>
  <si>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</si>
  <si>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</si>
  <si>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</si>
  <si>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</si>
  <si>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</si>
  <si>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</si>
  <si>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</si>
  <si>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</si>
  <si>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</si>
  <si>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</si>
  <si>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</si>
  <si>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</si>
  <si>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</si>
  <si>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</si>
  <si>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</si>
  <si>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</si>
  <si>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</si>
  <si>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</si>
  <si>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</si>
  <si>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</si>
  <si>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</si>
  <si>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</si>
  <si>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</si>
  <si>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</si>
  <si>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</si>
  <si>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</si>
  <si>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</si>
  <si>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</si>
  <si>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</si>
  <si>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</si>
  <si>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</si>
  <si>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</si>
  <si>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</si>
  <si>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</si>
  <si>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</si>
  <si>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</si>
  <si>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</si>
  <si>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</si>
  <si>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</si>
  <si>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</si>
  <si>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</si>
  <si>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</si>
  <si>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</si>
  <si>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</si>
  <si>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</si>
  <si>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</si>
  <si>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</si>
  <si>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</si>
  <si>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</si>
  <si>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</si>
  <si>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</si>
  <si>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</si>
  <si>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</si>
  <si>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</si>
  <si>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</si>
  <si>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</si>
  <si>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</si>
  <si>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</si>
  <si>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</si>
  <si>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</si>
  <si>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</si>
  <si>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</si>
  <si>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</si>
  <si>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</si>
  <si>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</si>
  <si>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</si>
  <si>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</si>
  <si>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</si>
  <si>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</si>
  <si>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</si>
  <si>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</si>
  <si>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</si>
  <si>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</si>
  <si>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</si>
  <si>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</si>
  <si>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</si>
  <si>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</si>
  <si>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</si>
  <si>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</si>
  <si>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</si>
  <si>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</si>
  <si>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</si>
  <si>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</si>
  <si>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</si>
  <si>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</si>
  <si>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</si>
  <si>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</si>
  <si>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</si>
  <si>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</si>
  <si>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</si>
  <si>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</si>
  <si>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</si>
  <si>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</si>
  <si>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</si>
  <si>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</si>
  <si>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</si>
  <si>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</si>
  <si>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</si>
  <si>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</si>
  <si>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</si>
  <si>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</si>
  <si>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</si>
  <si>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</si>
  <si>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</si>
  <si>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</si>
  <si>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</si>
  <si>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</si>
  <si>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</si>
  <si>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</si>
  <si>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</si>
  <si>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</si>
  <si>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</si>
  <si>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</si>
  <si>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</si>
  <si>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</si>
  <si>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</si>
  <si>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</si>
  <si>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</si>
  <si>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</si>
  <si>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</si>
  <si>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</si>
  <si>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</si>
  <si>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</si>
  <si>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</si>
  <si>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</si>
  <si>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</si>
  <si>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</si>
  <si>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</si>
  <si>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</si>
  <si>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</si>
  <si>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</si>
  <si>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</si>
  <si>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</si>
  <si>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</si>
  <si>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</si>
  <si>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</si>
  <si>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</si>
  <si>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</si>
  <si>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</si>
  <si>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</si>
  <si>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</si>
  <si>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</si>
  <si>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</si>
  <si>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</si>
  <si>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</si>
  <si>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</si>
  <si>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</si>
  <si>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</si>
  <si>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</si>
  <si>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</si>
  <si>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</si>
  <si>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</si>
  <si>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</si>
  <si>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</si>
  <si>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</si>
  <si>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</si>
  <si>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</si>
  <si>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</si>
  <si>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</si>
  <si>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</si>
  <si>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</si>
  <si>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</si>
  <si>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</si>
  <si>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</si>
  <si>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</si>
  <si>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</si>
  <si>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</si>
  <si>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</si>
  <si>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</si>
  <si>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</si>
  <si>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</si>
  <si>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</si>
  <si>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</si>
  <si>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</si>
  <si>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</si>
  <si>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</si>
  <si>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</si>
  <si>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</si>
  <si>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</si>
  <si>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</si>
  <si>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</si>
  <si>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</si>
  <si>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</si>
  <si>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</si>
  <si>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</si>
  <si>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</si>
  <si>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</si>
  <si>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</si>
  <si>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</si>
  <si>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</si>
  <si>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</si>
  <si>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</si>
  <si>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</si>
  <si>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</si>
  <si>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</si>
  <si>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</si>
  <si>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</si>
  <si>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</si>
  <si>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</si>
  <si>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</si>
  <si>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</si>
  <si>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</si>
  <si>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</si>
  <si>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</si>
  <si>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</si>
  <si>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</si>
  <si>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</si>
  <si>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</si>
  <si>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</si>
  <si>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</si>
  <si>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</si>
  <si>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</si>
  <si>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</si>
  <si>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</si>
  <si>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</si>
  <si>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</si>
  <si>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</si>
  <si>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</si>
  <si>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</si>
  <si>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</si>
  <si>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</si>
  <si>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</si>
  <si>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</si>
  <si>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</si>
  <si>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</si>
  <si>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</si>
  <si>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</si>
  <si>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</si>
  <si>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</si>
  <si>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</si>
  <si>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</si>
  <si>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</si>
  <si>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</si>
  <si>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</si>
  <si>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</si>
  <si>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</si>
  <si>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</si>
  <si>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</si>
  <si>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</si>
  <si>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</si>
  <si>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</si>
  <si>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</si>
  <si>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</si>
  <si>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</si>
  <si>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</si>
  <si>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</si>
  <si>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</si>
  <si>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</si>
  <si>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</si>
  <si>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</si>
  <si>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</si>
  <si>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</si>
  <si>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</si>
  <si>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</si>
  <si>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</si>
  <si>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</si>
  <si>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</si>
  <si>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</si>
  <si>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</si>
  <si>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</si>
  <si>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</si>
  <si>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</si>
  <si>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</si>
  <si>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</si>
  <si>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</si>
  <si>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</si>
  <si>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</si>
  <si>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</si>
  <si>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</si>
  <si>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</si>
  <si>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</si>
  <si>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</si>
  <si>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</si>
  <si>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</si>
  <si>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</si>
  <si>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</si>
  <si>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</si>
  <si>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</si>
  <si>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</si>
  <si>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</si>
  <si>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</si>
  <si>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</si>
  <si>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</si>
  <si>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</si>
  <si>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</si>
  <si>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</si>
  <si>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</si>
  <si>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</si>
  <si>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</si>
  <si>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</si>
  <si>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</si>
  <si>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</si>
  <si>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</si>
  <si>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</si>
  <si>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</si>
  <si>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</si>
  <si>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</si>
  <si>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</si>
  <si>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</si>
  <si>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</si>
  <si>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</si>
  <si>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</si>
  <si>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</si>
  <si>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</si>
  <si>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</si>
  <si>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</si>
  <si>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</si>
  <si>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</si>
  <si>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</si>
  <si>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</si>
  <si>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</si>
  <si>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</si>
  <si>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</si>
  <si>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</si>
  <si>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</si>
  <si>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</si>
  <si>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</si>
  <si>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</si>
  <si>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</si>
  <si>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</si>
  <si>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</si>
  <si>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</si>
  <si>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</si>
  <si>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</si>
  <si>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</si>
  <si>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</si>
  <si>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</si>
  <si>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</si>
  <si>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</si>
  <si>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</si>
  <si>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</si>
  <si>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</si>
  <si>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</si>
  <si>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</si>
  <si>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</si>
  <si>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</si>
  <si>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</si>
  <si>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</si>
  <si>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</si>
  <si>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</si>
  <si>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</si>
  <si>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</si>
  <si>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</si>
  <si>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</si>
  <si>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</si>
  <si>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</si>
  <si>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</si>
  <si>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</si>
  <si>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</si>
  <si>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</si>
  <si>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</si>
  <si>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</si>
  <si>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</si>
  <si>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</si>
  <si>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</si>
  <si>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</si>
  <si>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</si>
  <si>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</si>
  <si>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</si>
  <si>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</si>
  <si>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</si>
  <si>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</si>
  <si>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</si>
  <si>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</si>
  <si>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</si>
  <si>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</si>
  <si>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</si>
  <si>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</si>
  <si>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</si>
  <si>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</si>
  <si>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</si>
  <si>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</si>
  <si>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</si>
  <si>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</si>
  <si>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</si>
  <si>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</si>
  <si>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</si>
  <si>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</si>
  <si>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</si>
  <si>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</si>
  <si>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</si>
  <si>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</si>
  <si>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</si>
  <si>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</si>
  <si>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</si>
  <si>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</si>
  <si>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</si>
  <si>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</si>
  <si>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</si>
  <si>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</si>
  <si>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</si>
  <si>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</si>
  <si>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</si>
  <si>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</si>
  <si>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</si>
  <si>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</si>
  <si>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</si>
  <si>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</si>
  <si>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</si>
  <si>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</si>
  <si>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</si>
  <si>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</si>
  <si>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</si>
  <si>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</si>
  <si>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</si>
  <si>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</si>
  <si>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</si>
  <si>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</si>
  <si>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</si>
  <si>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</si>
  <si>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</si>
  <si>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</si>
  <si>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</si>
  <si>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</si>
  <si>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</si>
  <si>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</si>
  <si>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</si>
  <si>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</si>
  <si>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</si>
  <si>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</si>
  <si>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</si>
  <si>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</si>
  <si>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</si>
  <si>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</si>
  <si>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</si>
  <si>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</si>
  <si>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</si>
  <si>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</si>
  <si>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</si>
  <si>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</si>
  <si>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</si>
  <si>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</si>
  <si>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</si>
  <si>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</si>
  <si>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</si>
  <si>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</si>
  <si>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</si>
  <si>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</si>
  <si>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</si>
  <si>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</si>
  <si>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</si>
  <si>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</si>
  <si>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</si>
  <si>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</si>
  <si>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</si>
  <si>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</si>
  <si>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</si>
  <si>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</si>
  <si>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</si>
  <si>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</si>
  <si>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</si>
  <si>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</si>
  <si>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</si>
  <si>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</si>
  <si>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</si>
  <si>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</si>
  <si>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</si>
  <si>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</si>
  <si>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</si>
  <si>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</si>
  <si>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</si>
  <si>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</si>
  <si>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</si>
  <si>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</si>
  <si>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</si>
  <si>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</si>
  <si>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</si>
  <si>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</si>
  <si>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</si>
  <si>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</si>
  <si>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</si>
  <si>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</si>
  <si>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</si>
  <si>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</si>
  <si>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</si>
  <si>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</si>
  <si>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</si>
  <si>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</si>
  <si>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</si>
  <si>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</si>
  <si>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</si>
  <si>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</si>
  <si>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</si>
  <si>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</si>
  <si>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</si>
  <si>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</si>
  <si>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</si>
  <si>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</si>
  <si>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</si>
  <si>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</si>
  <si>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</si>
  <si>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</si>
  <si>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</si>
  <si>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</si>
  <si>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</si>
  <si>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</si>
  <si>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</si>
  <si>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</si>
  <si>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</si>
  <si>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</si>
  <si>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</si>
  <si>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</si>
  <si>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</si>
  <si>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</si>
  <si>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</si>
  <si>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</si>
  <si>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</si>
  <si>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</si>
  <si>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</si>
  <si>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</si>
  <si>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</si>
  <si>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</si>
  <si>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</si>
  <si>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</si>
  <si>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</si>
  <si>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</si>
  <si>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</si>
  <si>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</si>
  <si>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</si>
  <si>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</si>
  <si>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</si>
  <si>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</si>
  <si>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</si>
  <si>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</si>
  <si>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</si>
  <si>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</si>
  <si>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</si>
  <si>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</si>
  <si>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</si>
  <si>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</si>
  <si>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</si>
  <si>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</si>
  <si>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</si>
  <si>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</si>
  <si>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</si>
  <si>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</si>
  <si>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</si>
  <si>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</si>
  <si>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</si>
  <si>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</si>
  <si>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</si>
  <si>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</si>
  <si>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</si>
  <si>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</si>
  <si>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</si>
  <si>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</si>
  <si>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</si>
  <si>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</si>
  <si>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</si>
  <si>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</si>
  <si>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</si>
  <si>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</si>
  <si>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</si>
  <si>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</si>
  <si>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</si>
  <si>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</si>
  <si>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</si>
  <si>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</si>
  <si>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</si>
  <si>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</si>
  <si>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</si>
  <si>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</si>
  <si>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</si>
  <si>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</si>
  <si>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</si>
  <si>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</si>
  <si>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</si>
  <si>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</si>
  <si>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</si>
  <si>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</si>
  <si>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</si>
  <si>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</si>
  <si>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</si>
  <si>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</si>
  <si>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</si>
  <si>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</si>
  <si>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</si>
  <si>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</si>
  <si>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</si>
  <si>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</si>
  <si>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</si>
  <si>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</si>
  <si>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</si>
  <si>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</si>
  <si>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</si>
  <si>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</si>
  <si>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</si>
  <si>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</si>
  <si>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</si>
  <si>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</si>
  <si>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</si>
  <si>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</si>
  <si>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</si>
  <si>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</si>
  <si>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</si>
  <si>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</si>
  <si>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</si>
  <si>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</si>
  <si>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</si>
  <si>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</si>
  <si>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</si>
  <si>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</si>
  <si>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</si>
  <si>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</si>
  <si>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</si>
  <si>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</si>
  <si>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</si>
  <si>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</si>
  <si>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</si>
  <si>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</si>
  <si>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</si>
  <si>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</si>
  <si>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</si>
  <si>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</si>
  <si>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</si>
  <si>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</si>
  <si>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</si>
  <si>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</si>
  <si>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</si>
  <si>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</si>
  <si>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</si>
  <si>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</si>
  <si>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</si>
  <si>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</si>
  <si>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</si>
  <si>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</si>
  <si>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</si>
  <si>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</si>
  <si>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</si>
  <si>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</si>
  <si>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</si>
  <si>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</si>
  <si>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</si>
  <si>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</si>
  <si>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</si>
  <si>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</si>
  <si>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</si>
  <si>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</si>
  <si>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</si>
  <si>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</si>
  <si>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</si>
  <si>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</si>
  <si>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</si>
  <si>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</si>
  <si>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</si>
  <si>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</si>
  <si>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</si>
  <si>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</si>
  <si>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</si>
  <si>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</si>
  <si>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</si>
  <si>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</si>
  <si>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</si>
  <si>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</si>
  <si>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</si>
  <si>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</si>
  <si>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</si>
  <si>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</si>
  <si>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</si>
  <si>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</si>
  <si>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</si>
  <si>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</si>
  <si>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</si>
  <si>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</si>
  <si>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</si>
  <si>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</si>
  <si>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</si>
  <si>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</si>
  <si>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</si>
  <si>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</si>
  <si>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</si>
  <si>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</si>
  <si>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</si>
  <si>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</si>
  <si>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</si>
  <si>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</si>
  <si>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</si>
  <si>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</si>
  <si>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</si>
  <si>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</si>
  <si>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</si>
  <si>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</si>
  <si>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</si>
  <si>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</si>
  <si>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</si>
  <si>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</si>
  <si>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</si>
  <si>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</si>
  <si>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</si>
  <si>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</si>
  <si>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</si>
  <si>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</si>
  <si>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</si>
  <si>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</si>
  <si>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</si>
  <si>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</si>
  <si>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</si>
  <si>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</si>
  <si>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</si>
  <si>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</si>
  <si>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</si>
  <si>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</si>
  <si>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</si>
  <si>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</si>
  <si>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</si>
  <si>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</si>
  <si>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</si>
  <si>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</si>
  <si>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</si>
  <si>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</si>
  <si>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</si>
  <si>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</si>
  <si>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</si>
  <si>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</si>
  <si>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</si>
  <si>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</si>
  <si>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</si>
  <si>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</si>
  <si>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</si>
  <si>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</si>
  <si>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</si>
  <si>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</si>
  <si>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</si>
  <si>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</si>
  <si>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</si>
  <si>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</si>
  <si>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</si>
  <si>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</si>
  <si>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</si>
  <si>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</si>
  <si>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</si>
  <si>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</si>
  <si>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</si>
  <si>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</si>
  <si>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</si>
  <si>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</si>
  <si>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</si>
  <si>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</si>
  <si>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</si>
  <si>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</si>
  <si>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</si>
  <si>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</si>
  <si>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</si>
  <si>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</si>
  <si>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</si>
  <si>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</si>
  <si>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</si>
  <si>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</si>
  <si>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</si>
  <si>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</si>
  <si>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</si>
  <si>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</si>
  <si>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</si>
  <si>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</si>
  <si>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</si>
  <si>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</si>
  <si>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</si>
  <si>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</si>
  <si>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</si>
  <si>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</si>
  <si>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</si>
  <si>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</si>
  <si>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</si>
  <si>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</si>
  <si>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</si>
  <si>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</si>
  <si>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</si>
  <si>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</si>
  <si>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</si>
  <si>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</si>
  <si>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</si>
  <si>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</si>
  <si>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</si>
  <si>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</si>
  <si>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</si>
  <si>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</si>
  <si>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</si>
  <si>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</si>
  <si>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</si>
  <si>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</si>
  <si>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</si>
  <si>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</si>
  <si>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</si>
  <si>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</si>
  <si>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</si>
  <si>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</si>
  <si>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</si>
  <si>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</si>
  <si>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</si>
  <si>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</si>
  <si>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</si>
  <si>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</si>
  <si>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</si>
  <si>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</si>
  <si>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</si>
  <si>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</si>
  <si>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</si>
  <si>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</si>
  <si>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</si>
  <si>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</si>
  <si>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</si>
  <si>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</si>
  <si>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</si>
  <si>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</si>
  <si>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</si>
  <si>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</si>
  <si>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</si>
  <si>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</si>
  <si>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</si>
  <si>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</si>
  <si>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</si>
  <si>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</si>
  <si>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</si>
  <si>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</si>
  <si>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</si>
  <si>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</si>
  <si>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</si>
  <si>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</si>
  <si>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</si>
  <si>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</si>
  <si>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</si>
  <si>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</si>
  <si>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</si>
  <si>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</si>
  <si>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</si>
  <si>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</si>
  <si>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</si>
  <si>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</si>
  <si>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</si>
  <si>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</si>
  <si>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</si>
  <si>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</si>
  <si>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</si>
  <si>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</si>
  <si>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</si>
  <si>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</si>
  <si>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</si>
  <si>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</si>
  <si>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</si>
  <si>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</si>
  <si>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</si>
  <si>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</si>
  <si>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</si>
  <si>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</si>
  <si>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</si>
  <si>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</si>
  <si>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</si>
  <si>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</si>
  <si>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</si>
  <si>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</si>
  <si>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</si>
  <si>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</si>
  <si>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</si>
  <si>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</si>
  <si>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</si>
  <si>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</si>
  <si>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</si>
  <si>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</si>
  <si>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</si>
  <si>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</si>
  <si>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</si>
  <si>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</si>
  <si>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</si>
  <si>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</si>
  <si>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</si>
  <si>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</si>
  <si>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</si>
  <si>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</si>
  <si>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</si>
  <si>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</si>
  <si>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</si>
  <si>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</si>
  <si>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</si>
  <si>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</si>
  <si>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</si>
  <si>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</si>
  <si>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</si>
  <si>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</si>
  <si>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</si>
  <si>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</si>
  <si>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</si>
  <si>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</si>
  <si>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</si>
  <si>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</si>
  <si>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</si>
  <si>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</si>
  <si>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</si>
  <si>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</si>
  <si>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</si>
  <si>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</si>
  <si>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</si>
  <si>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</si>
  <si>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</si>
  <si>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</si>
  <si>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</si>
  <si>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</si>
  <si>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</si>
  <si>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</si>
  <si>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</si>
  <si>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</si>
  <si>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</si>
  <si>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</si>
  <si>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</si>
  <si>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</si>
  <si>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</si>
  <si>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</si>
  <si>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</si>
  <si>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</si>
  <si>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</si>
  <si>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</si>
  <si>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</si>
  <si>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</si>
  <si>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</si>
  <si>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</si>
  <si>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</si>
  <si>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</si>
  <si>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</si>
  <si>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</si>
  <si>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</si>
  <si>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</si>
  <si>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</si>
  <si>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</si>
  <si>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</si>
  <si>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</si>
  <si>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</si>
  <si>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</si>
  <si>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</si>
  <si>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</si>
  <si>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</si>
  <si>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</si>
  <si>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</si>
  <si>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</si>
  <si>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</si>
  <si>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</si>
  <si>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</si>
  <si>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</si>
  <si>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</si>
  <si>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</si>
  <si>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</si>
  <si>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</si>
  <si>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</si>
  <si>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</si>
  <si>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</si>
  <si>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</si>
  <si>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</si>
  <si>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</si>
  <si>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</si>
  <si>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</si>
  <si>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</si>
  <si>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</si>
  <si>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</si>
  <si>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</si>
  <si>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</si>
  <si>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</si>
  <si>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</si>
  <si>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</si>
  <si>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</si>
  <si>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</si>
  <si>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</si>
  <si>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</si>
  <si>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</si>
  <si>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</si>
  <si>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</si>
  <si>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</si>
  <si>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</si>
  <si>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</si>
  <si>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</si>
  <si>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</si>
  <si>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</si>
  <si>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</si>
  <si>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</si>
  <si>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</si>
  <si>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</si>
  <si>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</si>
  <si>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</si>
  <si>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</si>
  <si>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</si>
  <si>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</si>
  <si>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</si>
  <si>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</si>
  <si>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</si>
  <si>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</si>
  <si>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</si>
  <si>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</si>
  <si>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</si>
  <si>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</si>
  <si>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</si>
  <si>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</si>
  <si>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</si>
  <si>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</si>
  <si>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</si>
  <si>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</si>
  <si>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</si>
  <si>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</si>
  <si>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</si>
  <si>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</si>
  <si>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</si>
  <si>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</si>
  <si>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</si>
  <si>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</si>
  <si>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</si>
  <si>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</si>
  <si>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</si>
  <si>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</si>
  <si>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</si>
  <si>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</si>
  <si>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</si>
  <si>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</si>
  <si>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</si>
  <si>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</si>
  <si>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</si>
  <si>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</si>
  <si>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</si>
  <si>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</si>
  <si>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</si>
  <si>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</si>
  <si>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</si>
  <si>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</si>
  <si>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</si>
  <si>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</si>
  <si>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</si>
  <si>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</si>
  <si>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</si>
  <si>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</si>
  <si>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</si>
  <si>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</si>
  <si>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</si>
  <si>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</si>
  <si>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</si>
  <si>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</si>
  <si>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</si>
  <si>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</si>
  <si>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</si>
  <si>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</si>
  <si>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</si>
  <si>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</si>
  <si>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</si>
  <si>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</si>
  <si>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</si>
  <si>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</si>
  <si>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</si>
  <si>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</si>
  <si>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</si>
  <si>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</si>
  <si>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</si>
  <si>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</si>
  <si>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</si>
  <si>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</si>
  <si>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</si>
  <si>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</si>
  <si>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</si>
  <si>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</si>
  <si>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</si>
  <si>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</si>
  <si>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</si>
  <si>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</si>
  <si>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</si>
  <si>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</si>
  <si>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</si>
  <si>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</si>
  <si>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</si>
  <si>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</si>
  <si>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</si>
  <si>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</si>
  <si>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</si>
  <si>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</si>
  <si>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</si>
  <si>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</si>
  <si>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</si>
  <si>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</si>
  <si>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</si>
  <si>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</si>
  <si>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</si>
  <si>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</si>
  <si>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</si>
  <si>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</si>
  <si>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</si>
  <si>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</si>
  <si>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</si>
  <si>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</si>
  <si>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</si>
  <si>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</si>
  <si>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</si>
  <si>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</si>
  <si>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</si>
  <si>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</si>
  <si>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</si>
  <si>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</si>
  <si>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</si>
  <si>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</si>
  <si>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</si>
  <si>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</si>
  <si>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</si>
  <si>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</si>
  <si>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</si>
  <si>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</si>
  <si>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</si>
  <si>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</si>
  <si>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</si>
  <si>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</si>
  <si>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</si>
  <si>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</si>
  <si>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</si>
  <si>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</si>
  <si>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</si>
  <si>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</si>
  <si>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</si>
  <si>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</si>
  <si>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</si>
  <si>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</si>
  <si>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</si>
  <si>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</si>
  <si>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</si>
  <si>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</si>
  <si>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</si>
  <si>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</si>
  <si>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</si>
  <si>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</si>
  <si>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</si>
  <si>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</si>
  <si>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</si>
  <si>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</si>
  <si>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</si>
  <si>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</si>
  <si>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</si>
  <si>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</si>
  <si>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</si>
  <si>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</si>
  <si>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</si>
  <si>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</si>
  <si>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</si>
  <si>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</si>
  <si>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</si>
  <si>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</si>
  <si>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</si>
  <si>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</si>
  <si>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</si>
  <si>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</si>
  <si>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</si>
  <si>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</si>
  <si>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</si>
  <si>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</si>
  <si>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</si>
  <si>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</si>
  <si>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</si>
  <si>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</si>
  <si>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</si>
  <si>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</si>
  <si>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</si>
  <si>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</si>
  <si>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</si>
  <si>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</si>
  <si>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</si>
  <si>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</si>
  <si>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</si>
  <si>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</si>
  <si>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</si>
  <si>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</si>
  <si>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</si>
  <si>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</si>
  <si>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</si>
  <si>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</si>
  <si>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</si>
  <si>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</si>
  <si>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</si>
  <si>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</si>
  <si>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</si>
  <si>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</si>
  <si>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</si>
  <si>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</si>
  <si>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</si>
  <si>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</si>
  <si>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</si>
  <si>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</si>
  <si>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</si>
  <si>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</si>
  <si>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</si>
  <si>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</si>
  <si>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</si>
  <si>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</si>
  <si>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</si>
  <si>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</si>
  <si>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</si>
  <si>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</si>
  <si>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</si>
  <si>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</si>
  <si>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</si>
  <si>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</si>
  <si>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</si>
  <si>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</si>
  <si>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</si>
  <si>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</si>
  <si>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</si>
  <si>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</si>
  <si>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</si>
  <si>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</si>
  <si>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</si>
  <si>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</si>
  <si>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</si>
  <si>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</si>
  <si>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</si>
  <si>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</si>
  <si>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</si>
  <si>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</si>
  <si>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</si>
  <si>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</si>
  <si>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</si>
  <si>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</si>
  <si>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</si>
  <si>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</si>
  <si>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</si>
  <si>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</si>
  <si>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</si>
  <si>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</si>
  <si>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</si>
  <si>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</si>
  <si>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</si>
  <si>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</si>
  <si>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</si>
  <si>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</si>
  <si>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</si>
  <si>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</si>
  <si>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</si>
  <si>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</si>
  <si>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</si>
  <si>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</si>
  <si>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</si>
  <si>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</si>
  <si>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</si>
  <si>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</si>
  <si>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</si>
  <si>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</si>
  <si>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</si>
  <si>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</si>
  <si>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</si>
  <si>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</si>
  <si>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</si>
  <si>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</si>
  <si>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</si>
  <si>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</si>
  <si>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</si>
  <si>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</si>
  <si>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</si>
  <si>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</si>
  <si>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</si>
  <si>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</si>
  <si>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</si>
  <si>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</si>
  <si>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</si>
  <si>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</si>
  <si>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</si>
  <si>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</si>
  <si>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</si>
  <si>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</si>
  <si>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</si>
  <si>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</si>
  <si>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</si>
  <si>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</si>
  <si>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</si>
  <si>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</si>
  <si>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</si>
  <si>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</si>
  <si>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</si>
  <si>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</si>
  <si>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</si>
  <si>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</si>
  <si>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</si>
  <si>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</si>
  <si>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</si>
  <si>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</si>
  <si>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</si>
  <si>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</si>
  <si>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</si>
  <si>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</si>
  <si>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</si>
  <si>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</si>
  <si>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</si>
  <si>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</si>
  <si>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</si>
  <si>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</si>
  <si>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</si>
  <si>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</si>
  <si>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</si>
  <si>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</si>
  <si>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</si>
  <si>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</si>
  <si>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</si>
  <si>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</si>
  <si>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</si>
  <si>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</si>
  <si>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</si>
  <si>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</si>
  <si>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</si>
  <si>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</si>
  <si>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</si>
  <si>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</si>
  <si>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</si>
  <si>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</si>
  <si>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</si>
  <si>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</si>
  <si>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</si>
  <si>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</si>
  <si>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</si>
  <si>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</si>
  <si>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</si>
  <si>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</si>
  <si>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</si>
  <si>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</si>
  <si>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</si>
  <si>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</si>
  <si>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</si>
  <si>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</si>
  <si>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</si>
  <si>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</si>
  <si>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</si>
  <si>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</si>
  <si>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</si>
  <si>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</si>
  <si>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</si>
  <si>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</si>
  <si>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</si>
  <si>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</si>
  <si>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</si>
  <si>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</si>
  <si>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</si>
  <si>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</si>
  <si>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</si>
  <si>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</si>
  <si>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</si>
  <si>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</si>
  <si>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</si>
  <si>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</si>
  <si>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</si>
  <si>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</si>
  <si>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</si>
  <si>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</si>
  <si>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</si>
  <si>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</si>
  <si>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</si>
  <si>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</si>
  <si>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</si>
  <si>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</si>
  <si>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</si>
  <si>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</si>
  <si>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</si>
  <si>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</si>
  <si>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</si>
  <si>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</si>
  <si>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</si>
  <si>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</si>
  <si>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</si>
  <si>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</si>
  <si>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</si>
  <si>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</si>
  <si>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</si>
  <si>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</si>
  <si>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</si>
  <si>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</si>
  <si>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</si>
  <si>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</si>
  <si>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</si>
  <si>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</si>
  <si>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</si>
  <si>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</si>
  <si>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</si>
  <si>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</si>
  <si>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</si>
  <si>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</si>
  <si>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</si>
  <si>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</si>
  <si>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</si>
  <si>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</si>
  <si>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</si>
  <si>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</si>
  <si>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</si>
  <si>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</si>
  <si>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</si>
  <si>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</si>
  <si>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</si>
  <si>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</si>
  <si>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</si>
  <si>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</si>
  <si>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</si>
  <si>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</si>
  <si>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</si>
  <si>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</si>
  <si>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</si>
  <si>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</si>
  <si>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</si>
  <si>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</si>
  <si>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</si>
  <si>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</si>
  <si>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</si>
  <si>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</si>
  <si>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</si>
  <si>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</si>
  <si>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</si>
  <si>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</si>
  <si>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</si>
  <si>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</si>
  <si>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</si>
  <si>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</si>
  <si>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</si>
  <si>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</si>
  <si>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</si>
  <si>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</si>
  <si>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</si>
  <si>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</si>
  <si>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</si>
  <si>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</si>
  <si>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</si>
  <si>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</si>
  <si>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</si>
  <si>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</si>
  <si>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</si>
  <si>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</si>
  <si>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</si>
  <si>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</si>
  <si>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</si>
  <si>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</si>
  <si>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</si>
  <si>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</si>
  <si>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</si>
  <si>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</si>
  <si>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</si>
  <si>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</si>
  <si>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</si>
  <si>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</si>
  <si>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</si>
  <si>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</si>
  <si>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</si>
  <si>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</si>
  <si>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</si>
  <si>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</si>
  <si>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</si>
  <si>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</si>
  <si>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</si>
  <si>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</si>
  <si>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</si>
  <si>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</si>
  <si>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</si>
  <si>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</si>
  <si>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</si>
  <si>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</si>
  <si>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</si>
  <si>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</si>
  <si>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</si>
  <si>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</si>
  <si>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</si>
  <si>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</si>
  <si>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</si>
  <si>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</si>
  <si>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</si>
  <si>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</si>
  <si>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</si>
  <si>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</si>
  <si>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</si>
  <si>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</si>
  <si>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</si>
  <si>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</si>
  <si>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</si>
  <si>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</si>
  <si>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</si>
  <si>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</si>
  <si>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</si>
  <si>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</si>
  <si>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</si>
  <si>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</si>
  <si>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</si>
  <si>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</si>
  <si>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</si>
  <si>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</si>
  <si>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</si>
  <si>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</si>
  <si>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</si>
  <si>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</si>
  <si>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</si>
  <si>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</si>
  <si>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</si>
  <si>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</si>
  <si>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</si>
  <si>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</si>
  <si>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</si>
  <si>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</si>
  <si>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</si>
  <si>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</si>
  <si>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</si>
  <si>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</si>
  <si>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</si>
  <si>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</si>
  <si>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</si>
  <si>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</si>
  <si>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</si>
  <si>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</si>
  <si>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</si>
  <si>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</si>
  <si>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</si>
  <si>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</si>
  <si>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</si>
  <si>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</si>
  <si>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</si>
  <si>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</si>
  <si>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</si>
  <si>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</si>
  <si>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</si>
  <si>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</si>
  <si>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</si>
  <si>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</si>
  <si>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</si>
  <si>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</si>
  <si>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</si>
  <si>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</si>
  <si>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</si>
  <si>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</si>
  <si>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</si>
  <si>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</si>
  <si>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</si>
  <si>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</si>
  <si>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</si>
  <si>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</si>
  <si>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</si>
  <si>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</si>
  <si>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</si>
  <si>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</si>
  <si>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</si>
  <si>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</si>
  <si>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</si>
  <si>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</si>
  <si>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</si>
  <si>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</si>
  <si>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</si>
  <si>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</si>
  <si>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</si>
  <si>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</si>
  <si>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</si>
  <si>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</si>
  <si>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</si>
  <si>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</si>
  <si>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</si>
  <si>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</si>
  <si>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</si>
  <si>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</si>
  <si>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</si>
  <si>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</si>
  <si>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</si>
  <si>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</si>
  <si>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</si>
  <si>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</si>
  <si>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</si>
  <si>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</si>
  <si>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</si>
  <si>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</si>
  <si>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</si>
  <si>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</si>
  <si>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</si>
  <si>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</si>
  <si>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</si>
  <si>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</si>
  <si>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</si>
  <si>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</si>
  <si>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</si>
  <si>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</si>
  <si>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</si>
  <si>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</si>
  <si>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</si>
  <si>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</si>
  <si>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</si>
  <si>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</si>
  <si>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</si>
  <si>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</si>
  <si>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</si>
  <si>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</si>
  <si>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</si>
  <si>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</si>
  <si>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</si>
  <si>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</si>
  <si>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</si>
  <si>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</si>
  <si>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</si>
  <si>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</si>
  <si>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</si>
  <si>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</si>
  <si>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</si>
  <si>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</si>
  <si>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</si>
  <si>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</si>
  <si>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</si>
  <si>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</si>
  <si>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</si>
  <si>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</si>
  <si>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</si>
  <si>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</si>
  <si>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</si>
  <si>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</si>
  <si>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</si>
  <si>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</si>
  <si>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</si>
  <si>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</si>
  <si>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</si>
  <si>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</si>
  <si>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</si>
  <si>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</si>
  <si>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</si>
  <si>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</si>
  <si>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</si>
  <si>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</si>
  <si>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</si>
  <si>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</si>
  <si>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</si>
  <si>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</si>
  <si>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</si>
  <si>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</si>
  <si>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</si>
  <si>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</si>
  <si>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</si>
  <si>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</si>
  <si>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</si>
  <si>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</si>
  <si>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</si>
  <si>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</si>
  <si>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</si>
  <si>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</si>
  <si>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</si>
  <si>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</si>
  <si>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</si>
  <si>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</si>
  <si>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</si>
  <si>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</si>
  <si>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</si>
  <si>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</si>
  <si>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</si>
  <si>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</si>
  <si>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</si>
  <si>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</si>
  <si>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</si>
  <si>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</si>
  <si>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</si>
  <si>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</si>
  <si>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</si>
  <si>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</si>
  <si>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</si>
  <si>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</si>
  <si>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</si>
  <si>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</si>
  <si>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</si>
  <si>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</si>
  <si>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</si>
  <si>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</si>
  <si>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</si>
  <si>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</si>
  <si>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</si>
  <si>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</si>
  <si>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</si>
  <si>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</si>
  <si>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</si>
  <si>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</si>
  <si>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</si>
  <si>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</si>
  <si>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</si>
  <si>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</si>
  <si>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</si>
  <si>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</si>
  <si>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</si>
  <si>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</si>
  <si>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</si>
  <si>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</si>
  <si>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</si>
  <si>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</si>
  <si>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</si>
  <si>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</si>
  <si>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</si>
  <si>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</si>
  <si>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</si>
  <si>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</si>
  <si>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</si>
  <si>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</si>
  <si>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</si>
  <si>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</si>
  <si>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</si>
  <si>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</si>
  <si>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</si>
  <si>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</si>
  <si>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</si>
  <si>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</si>
  <si>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</si>
  <si>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</si>
  <si>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</si>
  <si>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</si>
  <si>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</si>
  <si>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</si>
  <si>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</si>
  <si>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</si>
  <si>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</si>
  <si>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</si>
  <si>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</si>
  <si>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</si>
  <si>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</si>
  <si>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</si>
  <si>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</si>
  <si>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</si>
  <si>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</si>
  <si>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</si>
  <si>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</si>
  <si>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</si>
  <si>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</si>
  <si>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</si>
  <si>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</si>
  <si>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</si>
  <si>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</si>
  <si>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</si>
  <si>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</si>
  <si>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</si>
  <si>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</si>
  <si>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</si>
  <si>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</si>
  <si>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</si>
  <si>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</si>
  <si>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</si>
  <si>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</si>
  <si>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</si>
  <si>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</si>
  <si>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</si>
  <si>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</si>
  <si>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</si>
  <si>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</si>
  <si>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</si>
  <si>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</si>
  <si>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</si>
  <si>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</si>
  <si>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</si>
  <si>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</si>
  <si>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</si>
  <si>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</si>
  <si>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</si>
  <si>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</si>
  <si>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</si>
  <si>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</si>
  <si>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</si>
  <si>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</si>
  <si>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</si>
  <si>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</si>
  <si>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</si>
  <si>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</si>
  <si>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</si>
  <si>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</si>
  <si>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</si>
  <si>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</si>
  <si>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</si>
  <si>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</si>
  <si>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</si>
  <si>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</si>
  <si>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</si>
  <si>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</si>
  <si>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</si>
  <si>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</si>
  <si>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</si>
  <si>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</si>
  <si>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</si>
  <si>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</si>
  <si>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</si>
  <si>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</si>
  <si>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</si>
  <si>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</si>
  <si>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</si>
  <si>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</si>
  <si>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</si>
  <si>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</si>
  <si>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</si>
  <si>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</si>
  <si>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</si>
  <si>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</si>
  <si>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</si>
  <si>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</si>
  <si>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</si>
  <si>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</si>
  <si>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</si>
  <si>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</si>
  <si>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</si>
  <si>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</si>
  <si>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</si>
  <si>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</si>
  <si>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</si>
  <si>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</si>
  <si>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</si>
  <si>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</si>
  <si>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</si>
  <si>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</si>
  <si>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</si>
  <si>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</si>
  <si>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</si>
  <si>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</si>
  <si>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</si>
  <si>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</si>
  <si>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</si>
  <si>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</si>
  <si>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</si>
  <si>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</si>
  <si>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</si>
  <si>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</si>
  <si>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</si>
  <si>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</si>
  <si>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</si>
  <si>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</si>
  <si>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</si>
  <si>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</si>
  <si>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</si>
  <si>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</si>
  <si>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</si>
  <si>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</si>
  <si>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</si>
  <si>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</si>
  <si>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</si>
  <si>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</si>
  <si>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</si>
  <si>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</si>
  <si>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</si>
  <si>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</si>
  <si>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</si>
  <si>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</si>
  <si>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</si>
  <si>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</si>
  <si>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</si>
  <si>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</si>
  <si>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</si>
  <si>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</si>
  <si>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</si>
  <si>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</si>
  <si>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</si>
  <si>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</si>
  <si>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</si>
  <si>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</si>
  <si>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</si>
  <si>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</si>
  <si>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</si>
  <si>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</si>
  <si>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</si>
  <si>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</si>
  <si>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</si>
  <si>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</si>
  <si>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</si>
  <si>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</si>
  <si>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</si>
  <si>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</si>
  <si>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</si>
  <si>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</si>
  <si>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</si>
  <si>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</si>
  <si>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</si>
  <si>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</si>
  <si>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</si>
  <si>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</si>
  <si>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</si>
  <si>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</si>
  <si>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</si>
  <si>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</si>
  <si>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</si>
  <si>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</si>
  <si>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</si>
  <si>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</si>
  <si>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</si>
  <si>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</si>
  <si>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</si>
  <si>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</si>
  <si>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</si>
  <si>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</si>
  <si>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</si>
  <si>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</si>
  <si>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</si>
  <si>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</si>
  <si>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</si>
  <si>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</si>
  <si>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</si>
  <si>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</si>
  <si>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</si>
  <si>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</si>
  <si>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</si>
  <si>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</si>
  <si>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</si>
  <si>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</si>
  <si>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</si>
  <si>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</si>
  <si>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</si>
  <si>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</si>
  <si>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</si>
  <si>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</si>
  <si>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</si>
  <si>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</si>
  <si>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</si>
  <si>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</si>
  <si>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</si>
  <si>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</si>
  <si>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</si>
  <si>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</si>
  <si>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</si>
  <si>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</si>
  <si>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</si>
  <si>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</si>
  <si>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</si>
  <si>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</si>
  <si>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</si>
  <si>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</si>
  <si>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</si>
  <si>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</si>
  <si>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</si>
  <si>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</si>
  <si>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</si>
  <si>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</si>
  <si>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</si>
  <si>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</si>
  <si>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</si>
  <si>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</si>
  <si>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</si>
  <si>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</si>
  <si>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</si>
  <si>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</si>
  <si>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</si>
  <si>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</si>
  <si>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</si>
  <si>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</si>
  <si>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</si>
  <si>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</si>
  <si>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</si>
  <si>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</si>
  <si>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</si>
  <si>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</si>
  <si>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</si>
  <si>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</si>
  <si>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</si>
  <si>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</si>
  <si>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</si>
  <si>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</si>
  <si>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</si>
  <si>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</si>
  <si>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</si>
  <si>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</si>
  <si>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</si>
  <si>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</si>
  <si>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</si>
  <si>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</si>
  <si>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</si>
  <si>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</si>
  <si>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</si>
  <si>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</si>
  <si>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</si>
  <si>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</si>
  <si>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</si>
  <si>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</si>
  <si>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</si>
  <si>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</si>
  <si>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</si>
  <si>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</si>
  <si>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</si>
  <si>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</si>
  <si>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</si>
  <si>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</si>
  <si>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</si>
  <si>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</si>
  <si>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</si>
  <si>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</si>
  <si>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</si>
  <si>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</si>
  <si>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</si>
  <si>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</si>
  <si>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</si>
  <si>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</si>
  <si>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</si>
  <si>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</si>
  <si>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</si>
  <si>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</si>
  <si>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</si>
  <si>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</si>
  <si>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</si>
  <si>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</si>
  <si>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</si>
  <si>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</si>
  <si>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</si>
  <si>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</si>
  <si>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</si>
  <si>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</si>
  <si>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</si>
  <si>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</si>
  <si>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</si>
  <si>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</si>
  <si>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</si>
  <si>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</si>
  <si>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</si>
  <si>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</si>
  <si>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</si>
  <si>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</si>
  <si>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</si>
  <si>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</si>
  <si>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</si>
  <si>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</si>
  <si>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</si>
  <si>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</si>
  <si>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</si>
  <si>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</si>
  <si>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</si>
  <si>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</si>
  <si>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</si>
  <si>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</si>
  <si>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</si>
  <si>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</si>
  <si>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</si>
  <si>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</si>
  <si>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</si>
  <si>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</si>
  <si>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</si>
  <si>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</si>
  <si>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</si>
  <si>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</si>
  <si>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</si>
  <si>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</si>
  <si>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</si>
  <si>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</si>
  <si>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</si>
  <si>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</si>
  <si>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</si>
  <si>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</si>
  <si>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</si>
  <si>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</si>
  <si>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</si>
  <si>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</si>
  <si>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</si>
  <si>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</si>
  <si>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</si>
  <si>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</si>
  <si>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</si>
  <si>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</si>
  <si>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</si>
  <si>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</si>
  <si>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</si>
  <si>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</si>
  <si>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</si>
  <si>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</si>
  <si>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</si>
  <si>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</si>
  <si>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</si>
  <si>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</si>
  <si>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</si>
  <si>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</si>
  <si>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</si>
  <si>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</si>
  <si>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</si>
  <si>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</si>
  <si>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</si>
  <si>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</si>
  <si>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</si>
  <si>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</si>
  <si>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</si>
  <si>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</si>
  <si>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</si>
  <si>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</si>
  <si>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</si>
  <si>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</si>
  <si>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</si>
  <si>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</si>
  <si>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</si>
  <si>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</si>
  <si>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</si>
  <si>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</si>
  <si>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</si>
  <si>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</si>
  <si>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</si>
  <si>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</si>
  <si>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</si>
  <si>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</si>
  <si>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</si>
  <si>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</si>
  <si>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</si>
  <si>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</si>
  <si>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</si>
  <si>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</si>
  <si>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</si>
  <si>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</si>
  <si>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</si>
  <si>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</si>
  <si>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</si>
  <si>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</si>
  <si>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</si>
  <si>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</si>
  <si>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</si>
  <si>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</si>
  <si>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</si>
  <si>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</si>
  <si>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</si>
  <si>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</si>
  <si>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</si>
  <si>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</si>
  <si>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</si>
  <si>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</si>
  <si>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</si>
  <si>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</si>
  <si>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</si>
  <si>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</si>
  <si>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</si>
  <si>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</si>
  <si>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</si>
  <si>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</si>
  <si>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</si>
  <si>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</si>
  <si>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</si>
  <si>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</si>
  <si>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</si>
  <si>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</si>
  <si>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</si>
  <si>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</si>
  <si>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</si>
  <si>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</si>
  <si>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</si>
  <si>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</si>
  <si>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</si>
  <si>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</si>
  <si>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</si>
  <si>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</si>
  <si>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</si>
  <si>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</si>
  <si>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</si>
  <si>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</si>
  <si>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</si>
  <si>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</si>
  <si>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</si>
  <si>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</si>
  <si>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</si>
  <si>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</si>
  <si>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</si>
  <si>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</si>
  <si>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</si>
  <si>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</si>
  <si>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</si>
  <si>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</si>
  <si>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</si>
  <si>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</si>
  <si>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</si>
  <si>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</si>
  <si>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</si>
  <si>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</si>
  <si>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</si>
  <si>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</si>
  <si>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</si>
  <si>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</si>
  <si>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</si>
  <si>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</si>
  <si>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</si>
  <si>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</si>
  <si>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</si>
  <si>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</si>
  <si>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</si>
  <si>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</si>
  <si>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</si>
  <si>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</si>
  <si>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</si>
  <si>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</si>
  <si>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</si>
  <si>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</si>
  <si>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</si>
  <si>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</si>
  <si>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</si>
  <si>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</si>
  <si>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</si>
  <si>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</si>
  <si>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</si>
  <si>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</si>
  <si>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</si>
  <si>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</si>
  <si>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</si>
  <si>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</si>
  <si>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</si>
  <si>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</si>
  <si>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</si>
  <si>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</si>
  <si>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</si>
  <si>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</si>
  <si>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</si>
  <si>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</si>
  <si>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</si>
  <si>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</si>
  <si>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</si>
  <si>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</si>
  <si>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</si>
  <si>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</si>
  <si>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</si>
  <si>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</si>
  <si>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</si>
  <si>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</si>
  <si>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</si>
  <si>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</si>
  <si>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</si>
  <si>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</si>
  <si>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</si>
  <si>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</si>
  <si>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</si>
  <si>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</si>
  <si>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</si>
  <si>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</si>
  <si>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</si>
  <si>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</si>
  <si>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</si>
  <si>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</si>
  <si>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</si>
  <si>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</si>
  <si>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</si>
  <si>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</si>
  <si>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</si>
  <si>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</si>
  <si>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</si>
  <si>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</si>
  <si>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</si>
  <si>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</si>
  <si>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</si>
  <si>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</si>
  <si>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</si>
  <si>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</si>
  <si>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</si>
  <si>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</si>
  <si>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</si>
  <si>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</si>
  <si>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</si>
  <si>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</si>
  <si>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</si>
  <si>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</si>
  <si>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</si>
  <si>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</si>
  <si>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</si>
  <si>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</si>
  <si>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</si>
  <si>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</si>
  <si>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</si>
  <si>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</si>
  <si>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</si>
  <si>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</si>
  <si>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</si>
  <si>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</si>
  <si>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</si>
  <si>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</si>
  <si>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</si>
  <si>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</si>
  <si>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</si>
  <si>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</si>
  <si>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</si>
  <si>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</si>
  <si>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</si>
  <si>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</si>
  <si>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</si>
  <si>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</si>
  <si>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</si>
  <si>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</si>
  <si>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</si>
  <si>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</si>
  <si>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</si>
  <si>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</si>
  <si>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</si>
  <si>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</si>
  <si>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</si>
  <si>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</si>
  <si>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</si>
  <si>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</si>
  <si>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</si>
  <si>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</si>
  <si>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</si>
  <si>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</si>
  <si>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</si>
  <si>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</si>
  <si>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</si>
  <si>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</si>
  <si>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</si>
  <si>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</si>
  <si>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</si>
  <si>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</si>
  <si>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</si>
  <si>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</si>
  <si>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</si>
  <si>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</si>
  <si>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</si>
  <si>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</si>
  <si>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</si>
  <si>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</si>
  <si>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</si>
  <si>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</si>
  <si>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</si>
  <si>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</si>
  <si>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</si>
  <si>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</si>
  <si>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</si>
  <si>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</si>
  <si>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</si>
  <si>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</si>
  <si>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</si>
  <si>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</si>
  <si>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</si>
  <si>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</si>
  <si>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</si>
  <si>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</si>
  <si>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</si>
  <si>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</si>
  <si>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</si>
  <si>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</si>
  <si>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</si>
  <si>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</si>
  <si>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</si>
  <si>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</si>
  <si>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</si>
  <si>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</si>
  <si>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</si>
  <si>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</si>
  <si>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</si>
  <si>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</si>
  <si>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</si>
  <si>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</si>
  <si>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</si>
  <si>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</si>
  <si>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</si>
  <si>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</si>
  <si>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</si>
  <si>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</si>
  <si>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</si>
  <si>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</si>
  <si>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</si>
  <si>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</si>
  <si>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</si>
  <si>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</si>
  <si>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</si>
  <si>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</si>
  <si>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</si>
  <si>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</si>
  <si>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</si>
  <si>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</si>
  <si>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</si>
  <si>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</si>
  <si>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</si>
  <si>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</si>
  <si>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</si>
  <si>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</si>
  <si>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</si>
  <si>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</si>
  <si>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</si>
  <si>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</si>
  <si>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</si>
  <si>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</si>
  <si>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</si>
  <si>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</si>
  <si>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</si>
  <si>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</si>
  <si>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</si>
  <si>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</si>
  <si>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</si>
  <si>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</si>
  <si>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</si>
  <si>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</si>
  <si>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</si>
  <si>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</si>
  <si>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</si>
  <si>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</si>
  <si>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</si>
  <si>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</si>
  <si>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</si>
  <si>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</si>
  <si>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</si>
  <si>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</si>
  <si>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</si>
  <si>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</si>
  <si>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</si>
  <si>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</si>
  <si>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</si>
  <si>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</si>
  <si>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</si>
  <si>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</si>
  <si>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</si>
  <si>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</si>
  <si>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</si>
  <si>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</si>
  <si>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</si>
  <si>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</si>
  <si>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</si>
  <si>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</si>
  <si>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</si>
  <si>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</si>
  <si>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</si>
  <si>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</si>
  <si>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</si>
  <si>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</si>
  <si>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</si>
  <si>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</si>
  <si>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</si>
  <si>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</si>
  <si>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</si>
  <si>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</si>
  <si>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</si>
  <si>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</si>
  <si>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</si>
  <si>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</si>
  <si>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</si>
  <si>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</si>
  <si>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</si>
  <si>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</si>
  <si>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</si>
  <si>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</si>
  <si>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</si>
  <si>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</si>
  <si>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</si>
  <si>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</si>
  <si>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</si>
  <si>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</si>
  <si>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</si>
  <si>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</si>
  <si>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</si>
  <si>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</si>
  <si>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</si>
  <si>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</si>
  <si>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</si>
  <si>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</si>
  <si>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</si>
  <si>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</si>
  <si>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</si>
  <si>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</si>
  <si>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</si>
  <si>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</si>
  <si>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</si>
  <si>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</si>
  <si>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</si>
  <si>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</si>
  <si>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</si>
  <si>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</si>
  <si>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</si>
  <si>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</si>
  <si>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</si>
  <si>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</si>
  <si>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</si>
  <si>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</si>
  <si>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</si>
  <si>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</si>
  <si>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</si>
  <si>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</si>
  <si>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</si>
  <si>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</si>
  <si>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</si>
  <si>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</si>
  <si>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</si>
  <si>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</si>
  <si>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</si>
  <si>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</si>
  <si>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</si>
  <si>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</si>
  <si>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</si>
  <si>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</si>
  <si>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</si>
  <si>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</si>
  <si>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</si>
  <si>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</si>
  <si>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</si>
  <si>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</si>
  <si>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</si>
  <si>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</si>
  <si>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</si>
  <si>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</si>
  <si>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</si>
  <si>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</si>
  <si>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</si>
  <si>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</si>
  <si>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</si>
  <si>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</si>
  <si>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</si>
  <si>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</si>
  <si>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</si>
  <si>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</si>
  <si>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</si>
  <si>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</si>
  <si>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</si>
  <si>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</si>
  <si>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</si>
  <si>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</si>
  <si>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</si>
  <si>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</si>
  <si>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</si>
  <si>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</si>
  <si>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</si>
  <si>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</si>
  <si>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</si>
  <si>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</si>
  <si>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</si>
  <si>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</si>
  <si>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</si>
  <si>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</si>
  <si>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</si>
  <si>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</si>
  <si>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</si>
  <si>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</si>
  <si>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</si>
  <si>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</si>
  <si>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</si>
  <si>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</si>
  <si>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</si>
  <si>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</si>
  <si>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</si>
  <si>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</si>
  <si>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</si>
  <si>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</si>
  <si>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</si>
  <si>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</si>
  <si>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</si>
  <si>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</si>
  <si>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</si>
  <si>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</si>
  <si>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</si>
  <si>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</si>
  <si>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</si>
  <si>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</si>
  <si>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</si>
  <si>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</si>
  <si>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</si>
  <si>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</si>
  <si>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</si>
  <si>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</si>
  <si>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</si>
  <si>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</si>
  <si>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</si>
  <si>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</si>
  <si>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</si>
  <si>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</si>
  <si>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</si>
  <si>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</si>
  <si>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</si>
  <si>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</si>
  <si>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</si>
  <si>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</si>
  <si>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</si>
  <si>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</si>
  <si>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</si>
  <si>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</si>
  <si>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</si>
  <si>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</si>
  <si>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</si>
  <si>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</si>
  <si>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</si>
  <si>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</si>
  <si>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</si>
  <si>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</si>
  <si>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</si>
  <si>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</si>
  <si>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</si>
  <si>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</si>
  <si>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</si>
  <si>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</si>
  <si>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</si>
  <si>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</si>
  <si>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</si>
  <si>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</si>
  <si>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</si>
  <si>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</si>
  <si>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</si>
  <si>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</si>
  <si>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</si>
  <si>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</si>
  <si>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</si>
  <si>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</si>
  <si>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</si>
  <si>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</si>
  <si>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</si>
  <si>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</si>
  <si>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</si>
  <si>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</si>
  <si>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</si>
  <si>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</si>
  <si>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</si>
  <si>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</si>
  <si>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</si>
  <si>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</si>
  <si>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</si>
  <si>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</si>
  <si>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</si>
  <si>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</si>
  <si>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</si>
  <si>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</si>
  <si>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</si>
  <si>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</si>
  <si>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</si>
  <si>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</si>
  <si>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</si>
  <si>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</si>
  <si>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</si>
  <si>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</si>
  <si>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</si>
  <si>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</si>
  <si>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</si>
  <si>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</si>
  <si>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</si>
  <si>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</si>
  <si>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</si>
  <si>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</si>
  <si>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</si>
  <si>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</si>
  <si>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</si>
  <si>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</si>
  <si>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</si>
  <si>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</si>
  <si>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</si>
  <si>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</si>
  <si>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</si>
  <si>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</si>
  <si>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</si>
  <si>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</si>
  <si>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</si>
  <si>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</si>
  <si>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</si>
  <si>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</si>
  <si>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</si>
  <si>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</si>
  <si>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</si>
  <si>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</si>
  <si>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</si>
  <si>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</si>
  <si>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</si>
  <si>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</si>
  <si>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</si>
  <si>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</si>
  <si>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</si>
  <si>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</si>
  <si>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</si>
  <si>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</si>
  <si>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</si>
  <si>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</si>
  <si>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</si>
  <si>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</si>
  <si>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</si>
  <si>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</si>
  <si>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</si>
  <si>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</si>
  <si>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</si>
  <si>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</si>
  <si>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</si>
  <si>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</si>
  <si>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</si>
  <si>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</si>
  <si>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</si>
  <si>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</si>
  <si>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</si>
  <si>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</si>
  <si>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</si>
  <si>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</si>
  <si>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</si>
  <si>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</si>
  <si>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</si>
  <si>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</si>
  <si>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</si>
  <si>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</si>
  <si>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</si>
  <si>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</si>
  <si>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</si>
  <si>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</si>
  <si>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</si>
  <si>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</si>
  <si>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</si>
  <si>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</si>
  <si>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</si>
  <si>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</si>
  <si>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</si>
  <si>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</si>
  <si>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</si>
  <si>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</si>
  <si>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</si>
  <si>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</si>
  <si>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</si>
  <si>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</si>
  <si>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</si>
  <si>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</si>
  <si>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</si>
  <si>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</si>
  <si>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</si>
  <si>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</si>
  <si>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</si>
  <si>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</si>
  <si>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</si>
  <si>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</si>
  <si>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</si>
  <si>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</si>
  <si>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</si>
  <si>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</si>
  <si>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</si>
  <si>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</si>
  <si>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</si>
  <si>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</si>
  <si>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</si>
  <si>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</si>
  <si>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</si>
  <si>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</si>
  <si>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</si>
  <si>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</si>
  <si>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</si>
  <si>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</si>
  <si>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</si>
  <si>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</si>
  <si>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</si>
  <si>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</si>
  <si>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</si>
  <si>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</si>
  <si>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</si>
  <si>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</si>
  <si>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</si>
  <si>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</si>
  <si>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</si>
  <si>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</si>
  <si>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</si>
  <si>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</si>
  <si>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</si>
  <si>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</si>
  <si>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</si>
  <si>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</si>
  <si>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</si>
  <si>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</si>
  <si>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</si>
  <si>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</si>
  <si>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</si>
  <si>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</si>
  <si>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</si>
  <si>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</si>
  <si>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</si>
  <si>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</si>
  <si>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</si>
  <si>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</si>
  <si>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</si>
  <si>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</si>
  <si>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</si>
  <si>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</si>
  <si>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</si>
  <si>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</si>
  <si>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</si>
  <si>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</si>
  <si>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</si>
  <si>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</si>
  <si>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</si>
  <si>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</si>
  <si>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</si>
  <si>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</si>
  <si>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</si>
  <si>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</si>
  <si>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</si>
  <si>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</si>
  <si>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</si>
  <si>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</si>
  <si>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</si>
  <si>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</si>
  <si>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</si>
  <si>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</si>
  <si>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</si>
  <si>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</si>
  <si>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</si>
  <si>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</si>
  <si>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</si>
  <si>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</si>
  <si>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</si>
  <si>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</si>
  <si>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</si>
  <si>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</si>
  <si>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</si>
  <si>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</si>
  <si>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</si>
  <si>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</si>
  <si>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</si>
  <si>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</si>
  <si>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</si>
  <si>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</si>
  <si>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</si>
  <si>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</si>
  <si>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</si>
  <si>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</si>
  <si>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</si>
  <si>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</si>
  <si>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</si>
  <si>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</si>
  <si>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</si>
  <si>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</si>
  <si>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</si>
  <si>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</si>
  <si>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</si>
  <si>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</si>
  <si>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</si>
  <si>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</si>
  <si>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</si>
  <si>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</si>
  <si>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</si>
  <si>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</si>
  <si>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</si>
  <si>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</si>
  <si>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</si>
  <si>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</si>
  <si>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</si>
  <si>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</si>
  <si>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</si>
  <si>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</si>
  <si>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</si>
  <si>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</si>
  <si>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</si>
  <si>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</si>
  <si>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</si>
  <si>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</si>
  <si>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</si>
  <si>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</si>
  <si>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</si>
  <si>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</si>
  <si>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</si>
  <si>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</si>
  <si>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</si>
  <si>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</si>
  <si>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</si>
  <si>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</si>
  <si>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</si>
  <si>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</si>
  <si>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</si>
  <si>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</si>
  <si>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</si>
  <si>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</si>
  <si>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</si>
  <si>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</si>
  <si>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</si>
  <si>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</si>
  <si>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</si>
  <si>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</si>
  <si>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</si>
  <si>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</si>
  <si>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</si>
  <si>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</si>
  <si>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</si>
  <si>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</si>
  <si>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</si>
  <si>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</si>
  <si>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</si>
  <si>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</si>
  <si>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</si>
  <si>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</si>
  <si>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</si>
  <si>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</si>
  <si>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</si>
  <si>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</si>
  <si>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</si>
  <si>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</si>
  <si>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</si>
  <si>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</si>
  <si>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</si>
  <si>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</si>
  <si>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</si>
  <si>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</si>
  <si>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</si>
  <si>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</si>
  <si>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</si>
  <si>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</si>
  <si>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</si>
  <si>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</si>
  <si>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</si>
  <si>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</si>
  <si>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</si>
  <si>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</si>
  <si>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</si>
  <si>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</si>
  <si>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</si>
  <si>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</si>
  <si>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</si>
  <si>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</si>
  <si>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</si>
  <si>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</si>
  <si>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</si>
  <si>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</si>
  <si>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</si>
  <si>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</si>
  <si>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</si>
  <si>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</si>
  <si>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</si>
  <si>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</si>
  <si>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</si>
  <si>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</si>
  <si>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</si>
  <si>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</si>
  <si>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</si>
  <si>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</si>
  <si>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</si>
  <si>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</si>
  <si>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</si>
  <si>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</si>
  <si>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</si>
  <si>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</si>
  <si>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</si>
  <si>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</si>
  <si>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</si>
  <si>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</si>
  <si>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</si>
  <si>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</si>
  <si>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</si>
  <si>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</si>
  <si>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</si>
  <si>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</si>
  <si>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</si>
  <si>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</si>
  <si>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</si>
  <si>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</si>
  <si>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</si>
  <si>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</si>
  <si>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</si>
  <si>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</si>
  <si>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</si>
  <si>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</si>
  <si>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</si>
  <si>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</si>
  <si>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</si>
  <si>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</si>
  <si>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</si>
  <si>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</si>
  <si>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</si>
  <si>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</si>
  <si>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</si>
  <si>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</si>
  <si>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</si>
  <si>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</si>
  <si>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</si>
  <si>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</si>
  <si>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</si>
  <si>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</si>
  <si>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</si>
  <si>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</si>
  <si>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</si>
  <si>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</si>
  <si>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</si>
  <si>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</si>
  <si>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</si>
  <si>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</si>
  <si>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</si>
  <si>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</si>
  <si>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</si>
  <si>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</si>
  <si>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</si>
  <si>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</si>
  <si>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</si>
  <si>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</si>
  <si>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</si>
  <si>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</si>
  <si>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</si>
  <si>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</si>
  <si>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</si>
  <si>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</si>
  <si>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</si>
  <si>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</si>
  <si>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</si>
  <si>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</si>
  <si>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</si>
  <si>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</si>
  <si>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</si>
  <si>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</si>
  <si>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</si>
  <si>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</si>
  <si>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</si>
  <si>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</si>
  <si>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</si>
  <si>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</si>
  <si>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</si>
  <si>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</si>
  <si>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</si>
  <si>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</si>
  <si>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</si>
  <si>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</si>
  <si>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</si>
  <si>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</si>
  <si>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</si>
  <si>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</si>
  <si>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</si>
  <si>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</si>
  <si>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</si>
  <si>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</si>
  <si>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</si>
  <si>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</si>
  <si>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</si>
  <si>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</si>
  <si>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</si>
  <si>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</si>
  <si>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</si>
  <si>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</si>
  <si>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</si>
  <si>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</si>
  <si>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</si>
  <si>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</si>
  <si>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</si>
  <si>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</si>
  <si>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</si>
  <si>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</si>
  <si>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</si>
  <si>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</si>
  <si>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</si>
  <si>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</si>
  <si>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</si>
  <si>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</si>
  <si>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</si>
  <si>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</si>
  <si>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</si>
  <si>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</si>
  <si>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</si>
  <si>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</si>
  <si>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</si>
  <si>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</si>
  <si>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</si>
  <si>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</si>
  <si>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</si>
  <si>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</si>
  <si>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</si>
  <si>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</si>
  <si>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</si>
  <si>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</si>
  <si>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</si>
  <si>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</si>
  <si>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</si>
  <si>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</si>
  <si>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</si>
  <si>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</si>
  <si>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</si>
  <si>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</si>
  <si>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</si>
  <si>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</si>
  <si>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</si>
  <si>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</si>
  <si>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</si>
  <si>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</si>
  <si>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</si>
  <si>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</si>
  <si>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</si>
  <si>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</si>
  <si>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</si>
  <si>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</si>
  <si>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</si>
  <si>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</si>
  <si>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</si>
  <si>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</si>
  <si>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</si>
  <si>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</si>
  <si>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</si>
  <si>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</si>
  <si>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</si>
  <si>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</si>
  <si>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</si>
  <si>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</si>
  <si>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</si>
  <si>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</si>
  <si>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</si>
  <si>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</si>
  <si>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</si>
  <si>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</si>
  <si>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</si>
  <si>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</si>
  <si>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</si>
  <si>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</si>
  <si>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</si>
  <si>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</si>
  <si>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</si>
  <si>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</si>
  <si>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</si>
  <si>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</si>
  <si>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</si>
  <si>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</si>
  <si>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</si>
  <si>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</si>
  <si>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</si>
  <si>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</si>
  <si>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</si>
  <si>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</si>
  <si>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</si>
  <si>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</si>
  <si>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</si>
  <si>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</si>
  <si>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</si>
  <si>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</si>
  <si>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</si>
  <si>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</si>
  <si>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</si>
  <si>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</si>
  <si>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</si>
  <si>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</si>
  <si>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</si>
  <si>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</si>
  <si>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</si>
  <si>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</si>
  <si>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</si>
  <si>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</si>
  <si>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</si>
  <si>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</si>
  <si>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</si>
  <si>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</si>
  <si>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</si>
  <si>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</si>
  <si>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</si>
  <si>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</si>
  <si>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</si>
  <si>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</si>
  <si>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</si>
  <si>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</si>
  <si>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</si>
  <si>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</si>
  <si>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</si>
  <si>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</si>
  <si>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</si>
  <si>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</si>
  <si>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</si>
  <si>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</si>
  <si>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</si>
  <si>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</si>
  <si>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</si>
  <si>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</si>
  <si>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</si>
  <si>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</si>
  <si>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</si>
  <si>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</si>
  <si>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</si>
  <si>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</si>
  <si>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</si>
  <si>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</si>
  <si>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</si>
  <si>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</si>
  <si>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</si>
  <si>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</si>
  <si>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</si>
  <si>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</si>
  <si>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</si>
  <si>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</si>
  <si>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</si>
  <si>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</si>
  <si>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</si>
  <si>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</si>
  <si>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</si>
  <si>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</si>
  <si>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</si>
  <si>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</si>
  <si>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</si>
  <si>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</si>
  <si>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</si>
  <si>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</si>
  <si>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</si>
  <si>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</si>
  <si>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</si>
  <si>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</si>
  <si>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</si>
  <si>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</si>
  <si>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</si>
  <si>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</si>
  <si>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</si>
  <si>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</si>
  <si>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</si>
  <si>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</si>
  <si>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</si>
  <si>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</si>
  <si>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</si>
  <si>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</si>
  <si>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</si>
  <si>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</si>
  <si>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</si>
  <si>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</si>
  <si>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</si>
  <si>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</si>
  <si>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</si>
  <si>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</si>
  <si>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</si>
  <si>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</si>
  <si>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</si>
  <si>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</si>
  <si>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</si>
  <si>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</si>
  <si>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</si>
  <si>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</si>
  <si>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</si>
  <si>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</si>
  <si>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</si>
  <si>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</si>
  <si>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</si>
  <si>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</si>
  <si>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</si>
  <si>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</si>
  <si>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</si>
  <si>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</si>
  <si>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</si>
  <si>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</si>
  <si>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</si>
  <si>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</si>
  <si>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</si>
  <si>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</si>
  <si>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</si>
  <si>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</si>
  <si>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</si>
  <si>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</si>
  <si>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</si>
  <si>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</si>
  <si>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</si>
  <si>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</si>
  <si>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</si>
  <si>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</si>
  <si>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</si>
  <si>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</si>
  <si>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</si>
  <si>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</si>
  <si>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</si>
  <si>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</si>
  <si>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</si>
  <si>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</si>
  <si>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</si>
  <si>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</si>
  <si>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</si>
  <si>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</si>
  <si>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</si>
  <si>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</si>
  <si>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</si>
  <si>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</si>
  <si>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</si>
  <si>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</si>
  <si>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</si>
  <si>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</si>
  <si>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</si>
  <si>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</si>
  <si>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</si>
  <si>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</si>
  <si>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</si>
  <si>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</si>
  <si>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</si>
  <si>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</si>
  <si>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</si>
  <si>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</si>
  <si>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</si>
  <si>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</si>
  <si>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</si>
  <si>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</si>
  <si>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</si>
  <si>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</si>
  <si>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</si>
  <si>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</si>
  <si>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</si>
  <si>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</si>
  <si>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</si>
  <si>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</si>
  <si>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</si>
  <si>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</si>
  <si>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</si>
  <si>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</si>
  <si>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</si>
  <si>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</si>
  <si>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</si>
  <si>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</si>
  <si>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</si>
  <si>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</si>
  <si>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</si>
  <si>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</si>
  <si>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</si>
  <si>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</si>
  <si>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</si>
  <si>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</si>
  <si>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</si>
  <si>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</si>
  <si>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</si>
  <si>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</si>
  <si>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</si>
  <si>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</si>
  <si>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</si>
  <si>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</si>
  <si>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</si>
  <si>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</si>
  <si>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</si>
  <si>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</si>
  <si>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</si>
  <si>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</si>
  <si>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</si>
  <si>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</si>
  <si>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</si>
  <si>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</si>
  <si>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</si>
  <si>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</si>
  <si>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</si>
  <si>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</si>
  <si>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</si>
  <si>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</si>
  <si>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</si>
  <si>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</si>
  <si>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</si>
  <si>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</si>
  <si>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</si>
  <si>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</si>
  <si>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</si>
  <si>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</si>
  <si>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</si>
  <si>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</si>
  <si>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</si>
  <si>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</si>
  <si>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</si>
  <si>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</si>
  <si>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</si>
  <si>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</si>
  <si>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</si>
  <si>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</si>
  <si>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</si>
  <si>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</si>
  <si>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</si>
  <si>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</si>
  <si>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</si>
  <si>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</si>
  <si>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</si>
  <si>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</si>
  <si>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</si>
  <si>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</si>
  <si>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</si>
  <si>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</si>
  <si>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</si>
  <si>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</si>
  <si>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</si>
  <si>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</si>
  <si>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</si>
  <si>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</si>
  <si>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</si>
  <si>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</si>
  <si>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</si>
  <si>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</si>
  <si>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</si>
  <si>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</si>
  <si>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</si>
  <si>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</si>
  <si>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</si>
  <si>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</si>
  <si>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</si>
  <si>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</si>
  <si>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</si>
  <si>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</si>
  <si>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</si>
  <si>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</si>
  <si>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</si>
  <si>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</si>
  <si>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</si>
  <si>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</si>
  <si>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</si>
  <si>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</si>
  <si>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</si>
  <si>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</si>
  <si>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</si>
  <si>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</si>
  <si>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</si>
  <si>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</si>
  <si>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</si>
  <si>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</si>
  <si>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</si>
  <si>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</si>
  <si>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</si>
  <si>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</si>
  <si>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</si>
  <si>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</si>
  <si>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</si>
  <si>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</si>
  <si>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</si>
  <si>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</si>
  <si>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</si>
  <si>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</si>
  <si>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</si>
  <si>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</si>
  <si>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</si>
  <si>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</si>
  <si>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</si>
  <si>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</si>
  <si>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</si>
  <si>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</si>
  <si>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</si>
  <si>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</si>
  <si>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</si>
  <si>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</si>
  <si>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</si>
  <si>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</si>
  <si>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</si>
  <si>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</si>
  <si>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</si>
  <si>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</si>
  <si>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</si>
  <si>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</si>
  <si>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</si>
  <si>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</si>
  <si>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</si>
  <si>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</si>
  <si>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</si>
  <si>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</si>
  <si>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</si>
  <si>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</si>
  <si>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</si>
  <si>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</si>
  <si>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</si>
  <si>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</si>
  <si>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</si>
  <si>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</si>
  <si>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</si>
  <si>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</si>
  <si>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</si>
  <si>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</si>
  <si>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</si>
  <si>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</si>
  <si>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</si>
  <si>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</si>
  <si>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</si>
  <si>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</si>
  <si>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</si>
  <si>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</si>
  <si>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</si>
  <si>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</si>
  <si>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</si>
  <si>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</si>
  <si>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</si>
  <si>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</si>
  <si>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</si>
  <si>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</si>
  <si>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</si>
  <si>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</si>
  <si>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</si>
  <si>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</si>
  <si>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</si>
  <si>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</si>
  <si>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</si>
  <si>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</si>
  <si>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</si>
  <si>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</si>
  <si>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</si>
  <si>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</si>
  <si>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</si>
  <si>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</si>
  <si>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</si>
  <si>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</si>
  <si>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</si>
  <si>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</si>
  <si>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</si>
  <si>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</si>
  <si>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</si>
  <si>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</si>
  <si>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</si>
  <si>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</si>
  <si>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</si>
  <si>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</si>
  <si>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</si>
  <si>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</si>
  <si>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</si>
  <si>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</si>
  <si>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</si>
  <si>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</si>
  <si>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</si>
  <si>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</si>
  <si>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</si>
  <si>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</si>
  <si>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</si>
  <si>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</si>
  <si>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</si>
  <si>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</si>
  <si>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</si>
  <si>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</si>
  <si>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</si>
  <si>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</si>
  <si>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</si>
  <si>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</si>
  <si>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</si>
  <si>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</si>
  <si>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</si>
  <si>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</si>
  <si>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</si>
  <si>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</si>
  <si>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</si>
  <si>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</si>
  <si>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</si>
  <si>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</si>
  <si>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</si>
  <si>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</si>
  <si>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</si>
  <si>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</si>
  <si>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</si>
  <si>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</si>
  <si>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</si>
  <si>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</si>
  <si>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</si>
  <si>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</si>
  <si>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</si>
  <si>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</si>
  <si>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</si>
  <si>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</si>
  <si>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</si>
  <si>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</si>
  <si>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</si>
  <si>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</si>
  <si>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</si>
  <si>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</si>
  <si>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</si>
  <si>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</si>
  <si>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</si>
  <si>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</si>
  <si>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</si>
  <si>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</si>
  <si>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</si>
  <si>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</si>
  <si>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</si>
  <si>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</si>
  <si>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</si>
  <si>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</si>
  <si>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</si>
  <si>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</si>
  <si>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</si>
  <si>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</si>
  <si>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</si>
  <si>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</si>
  <si>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</si>
  <si>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</si>
  <si>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</si>
  <si>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</si>
  <si>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</si>
  <si>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</si>
  <si>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</si>
  <si>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</si>
  <si>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</si>
  <si>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</si>
  <si>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</si>
  <si>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</si>
  <si>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</si>
  <si>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</si>
  <si>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</si>
  <si>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</si>
  <si>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</si>
  <si>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</si>
  <si>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</si>
  <si>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</si>
  <si>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</si>
  <si>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</si>
  <si>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</si>
  <si>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</si>
  <si>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</si>
  <si>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</si>
  <si>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</si>
  <si>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</si>
  <si>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</si>
  <si>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</si>
  <si>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</si>
  <si>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</si>
  <si>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</si>
  <si>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</si>
  <si>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</si>
  <si>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</si>
  <si>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</si>
  <si>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</si>
  <si>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</si>
  <si>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</si>
  <si>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</si>
  <si>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</si>
  <si>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</si>
  <si>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</si>
  <si>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</si>
  <si>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</si>
  <si>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</si>
  <si>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</si>
  <si>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</si>
  <si>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</si>
  <si>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</si>
  <si>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</si>
  <si>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</si>
  <si>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</si>
  <si>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</si>
  <si>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</si>
  <si>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</si>
  <si>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</si>
  <si>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</si>
  <si>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</si>
  <si>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</si>
  <si>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</si>
  <si>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</si>
  <si>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</si>
  <si>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</si>
  <si>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</si>
  <si>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</si>
  <si>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</si>
  <si>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</si>
  <si>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</si>
  <si>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</si>
  <si>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</si>
  <si>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</si>
  <si>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</si>
  <si>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</si>
  <si>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</si>
  <si>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</si>
  <si>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</si>
  <si>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</si>
  <si>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</si>
  <si>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</si>
  <si>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</si>
  <si>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</si>
  <si>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</si>
  <si>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</si>
  <si>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</si>
  <si>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</si>
  <si>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</si>
  <si>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</si>
  <si>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</si>
  <si>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</si>
  <si>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</si>
  <si>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</si>
  <si>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</si>
  <si>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</si>
  <si>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</si>
  <si>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</si>
  <si>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</si>
  <si>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</si>
  <si>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</si>
  <si>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</si>
  <si>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</si>
  <si>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</si>
  <si>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</si>
  <si>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</si>
  <si>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</si>
  <si>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</si>
  <si>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</si>
  <si>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</si>
  <si>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</si>
  <si>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</si>
  <si>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</si>
  <si>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</si>
  <si>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</si>
  <si>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</si>
  <si>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</si>
  <si>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</si>
  <si>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</si>
  <si>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</si>
  <si>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</si>
  <si>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</si>
  <si>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</si>
  <si>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</si>
  <si>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</si>
  <si>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</si>
  <si>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</si>
  <si>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</si>
  <si>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</si>
  <si>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</si>
  <si>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</si>
  <si>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</si>
  <si>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</si>
  <si>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</si>
  <si>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</si>
  <si>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</si>
  <si>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</si>
  <si>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</si>
  <si>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</si>
  <si>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</si>
  <si>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</si>
  <si>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</si>
  <si>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</si>
  <si>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</si>
  <si>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</si>
  <si>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</si>
  <si>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</si>
  <si>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</si>
  <si>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</si>
  <si>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</si>
  <si>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</si>
  <si>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</si>
  <si>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</si>
  <si>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</si>
  <si>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</si>
  <si>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</si>
  <si>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</si>
  <si>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</si>
  <si>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</si>
  <si>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</si>
  <si>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</si>
  <si>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</si>
  <si>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</si>
  <si>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</si>
  <si>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</si>
  <si>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</si>
  <si>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</si>
  <si>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</si>
  <si>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</si>
  <si>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</si>
  <si>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</si>
  <si>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</si>
  <si>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</si>
  <si>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</si>
  <si>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</si>
  <si>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</si>
  <si>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</si>
  <si>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</si>
  <si>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</si>
  <si>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</si>
  <si>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</si>
  <si>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</si>
  <si>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</si>
  <si>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</si>
  <si>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</si>
  <si>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</si>
  <si>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</si>
  <si>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</si>
  <si>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</si>
  <si>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</si>
  <si>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</si>
  <si>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</si>
  <si>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</si>
  <si>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</si>
  <si>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</si>
  <si>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</si>
  <si>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</si>
  <si>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</si>
  <si>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</si>
  <si>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</si>
  <si>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</si>
  <si>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</si>
  <si>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</si>
  <si>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</si>
  <si>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</si>
  <si>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</si>
  <si>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</si>
  <si>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</si>
  <si>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</si>
  <si>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</si>
  <si>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</si>
  <si>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</si>
  <si>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</si>
  <si>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</si>
  <si>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</si>
  <si>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</si>
  <si>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</si>
  <si>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</si>
  <si>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</si>
  <si>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</si>
  <si>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</si>
  <si>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</si>
  <si>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</si>
  <si>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</si>
  <si>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</si>
  <si>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</si>
  <si>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</si>
  <si>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</si>
  <si>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</si>
  <si>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</si>
  <si>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</si>
  <si>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</si>
  <si>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</si>
  <si>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</si>
  <si>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</si>
  <si>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</si>
  <si>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</si>
  <si>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</si>
  <si>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</si>
  <si>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</si>
  <si>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</si>
  <si>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</si>
  <si>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</si>
  <si>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</si>
  <si>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</si>
  <si>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</si>
  <si>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</si>
  <si>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</si>
  <si>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</si>
  <si>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</si>
  <si>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</si>
  <si>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</si>
  <si>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</si>
  <si>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</si>
  <si>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</si>
  <si>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</si>
  <si>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</si>
  <si>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</si>
  <si>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</si>
  <si>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</si>
  <si>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</si>
  <si>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</si>
  <si>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</si>
  <si>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</si>
  <si>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</si>
  <si>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</si>
  <si>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</si>
  <si>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</si>
  <si>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</si>
  <si>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</si>
  <si>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</si>
  <si>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</si>
  <si>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</si>
  <si>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</si>
  <si>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</si>
  <si>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</si>
  <si>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</si>
  <si>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</si>
  <si>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</si>
  <si>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</si>
  <si>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</si>
  <si>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</si>
  <si>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</si>
  <si>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</si>
  <si>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</si>
  <si>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</si>
  <si>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</si>
  <si>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</si>
  <si>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</si>
  <si>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</si>
  <si>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</si>
  <si>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</si>
  <si>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</si>
  <si>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</si>
  <si>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</si>
  <si>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</si>
  <si>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</si>
  <si>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</si>
  <si>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</si>
  <si>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</si>
  <si>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</si>
  <si>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</si>
  <si>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</si>
  <si>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</si>
  <si>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</si>
  <si>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</si>
  <si>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</si>
  <si>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</si>
  <si>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</si>
  <si>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</si>
  <si>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</si>
  <si>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</si>
  <si>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</si>
  <si>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</si>
  <si>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</si>
  <si>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</si>
  <si>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</si>
  <si>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</si>
  <si>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</si>
  <si>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</si>
  <si>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</si>
  <si>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</si>
  <si>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</si>
  <si>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</si>
  <si>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</si>
  <si>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</si>
  <si>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</si>
  <si>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</si>
  <si>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</si>
  <si>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</si>
  <si>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</si>
  <si>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</si>
  <si>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</si>
  <si>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</si>
  <si>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</si>
  <si>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</si>
  <si>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</si>
  <si>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</si>
  <si>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</si>
  <si>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</si>
  <si>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</si>
  <si>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</si>
  <si>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</si>
  <si>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</si>
  <si>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</si>
  <si>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</si>
  <si>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</si>
  <si>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</si>
  <si>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</si>
  <si>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</si>
  <si>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</si>
  <si>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</si>
  <si>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</si>
  <si>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</si>
  <si>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</si>
  <si>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</si>
  <si>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</si>
  <si>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</si>
  <si>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</si>
  <si>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</si>
  <si>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</si>
  <si>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</si>
  <si>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</si>
  <si>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</si>
  <si>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</si>
  <si>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</si>
  <si>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</si>
  <si>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</si>
  <si>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</si>
  <si>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</si>
  <si>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</si>
  <si>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</si>
  <si>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</si>
  <si>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</si>
  <si>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</si>
  <si>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</si>
  <si>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</si>
  <si>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</si>
  <si>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</si>
  <si>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</si>
  <si>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</si>
  <si>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</si>
  <si>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</si>
  <si>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</si>
  <si>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</si>
  <si>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</si>
  <si>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</si>
  <si>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</si>
  <si>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</si>
  <si>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</si>
  <si>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</si>
  <si>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</si>
  <si>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</si>
  <si>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</si>
  <si>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</si>
  <si>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</si>
  <si>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</si>
  <si>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</si>
  <si>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</si>
  <si>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</si>
  <si>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</si>
  <si>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</si>
  <si>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</si>
  <si>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</si>
  <si>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</si>
  <si>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</si>
  <si>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</si>
  <si>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</si>
  <si>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</si>
  <si>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</si>
  <si>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</si>
  <si>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</si>
  <si>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</si>
  <si>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</si>
  <si>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</si>
  <si>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</si>
  <si>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</si>
  <si>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</si>
  <si>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</si>
  <si>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</si>
  <si>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</si>
  <si>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</si>
  <si>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</si>
  <si>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</si>
  <si>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</si>
  <si>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</si>
  <si>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</si>
  <si>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</si>
  <si>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</si>
  <si>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</si>
  <si>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</si>
  <si>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</si>
  <si>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</si>
  <si>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</si>
  <si>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</si>
  <si>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</si>
  <si>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</si>
  <si>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</si>
  <si>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</si>
  <si>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</si>
  <si>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</si>
  <si>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</si>
  <si>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</si>
  <si>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</si>
  <si>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</si>
  <si>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</si>
  <si>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</si>
  <si>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</si>
  <si>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</si>
  <si>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</si>
  <si>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</si>
  <si>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</si>
  <si>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</si>
  <si>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</si>
  <si>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</si>
  <si>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</si>
  <si>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</si>
  <si>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</si>
  <si>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</si>
  <si>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</si>
  <si>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</si>
  <si>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</si>
  <si>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</si>
  <si>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</si>
  <si>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</si>
  <si>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</si>
  <si>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</si>
  <si>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</si>
  <si>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</si>
  <si>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</si>
  <si>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</si>
  <si>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</si>
  <si>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</si>
  <si>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</si>
  <si>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</si>
  <si>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</si>
  <si>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</si>
  <si>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</si>
  <si>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</si>
  <si>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</si>
  <si>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</si>
  <si>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</si>
  <si>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</si>
  <si>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</si>
  <si>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</si>
  <si>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</si>
  <si>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</si>
  <si>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</si>
  <si>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</si>
  <si>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</si>
  <si>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</si>
  <si>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</si>
  <si>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</si>
  <si>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</si>
  <si>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</si>
  <si>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</si>
  <si>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</si>
  <si>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</si>
  <si>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</si>
  <si>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</si>
  <si>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</si>
  <si>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</si>
  <si>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</si>
  <si>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</si>
  <si>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</si>
  <si>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</si>
  <si>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</si>
  <si>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</si>
  <si>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</si>
  <si>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</si>
  <si>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</si>
  <si>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</si>
  <si>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</si>
  <si>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</si>
  <si>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</si>
  <si>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</si>
  <si>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</si>
  <si>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</si>
  <si>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</si>
  <si>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</si>
  <si>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</si>
  <si>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</si>
  <si>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</si>
  <si>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</si>
  <si>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</si>
  <si>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</si>
  <si>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</si>
  <si>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</si>
  <si>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</si>
  <si>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</si>
  <si>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</si>
  <si>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</si>
  <si>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</si>
  <si>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</si>
  <si>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</si>
  <si>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</si>
  <si>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</si>
  <si>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</si>
  <si>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</si>
  <si>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</si>
  <si>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</si>
  <si>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</si>
  <si>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</si>
  <si>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</si>
  <si>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</si>
  <si>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</si>
  <si>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</si>
  <si>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</si>
  <si>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</si>
  <si>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</si>
  <si>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</si>
  <si>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</si>
  <si>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</si>
  <si>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</si>
  <si>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</si>
  <si>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</si>
  <si>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</si>
  <si>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</si>
  <si>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</si>
  <si>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</si>
  <si>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</si>
  <si>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</si>
  <si>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</si>
  <si>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</si>
  <si>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</si>
  <si>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</si>
  <si>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</si>
  <si>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</si>
  <si>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</si>
  <si>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</si>
  <si>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</si>
  <si>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</si>
  <si>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</si>
  <si>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</si>
  <si>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</si>
  <si>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</si>
  <si>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</si>
  <si>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</si>
  <si>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</si>
  <si>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</si>
  <si>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</si>
  <si>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</si>
  <si>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</si>
  <si>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</si>
  <si>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</si>
  <si>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</si>
  <si>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</si>
  <si>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</si>
  <si>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</si>
  <si>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</si>
  <si>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</si>
  <si>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</si>
  <si>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</si>
  <si>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</si>
  <si>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</si>
  <si>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</si>
  <si>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</si>
  <si>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</si>
  <si>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</si>
  <si>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</si>
  <si>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</si>
  <si>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</si>
  <si>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</si>
  <si>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</si>
  <si>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</si>
  <si>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</si>
  <si>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</si>
  <si>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</si>
  <si>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</si>
  <si>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</si>
  <si>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</si>
  <si>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</si>
  <si>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</si>
  <si>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</si>
  <si>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</si>
  <si>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</si>
  <si>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</si>
  <si>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</si>
  <si>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</si>
  <si>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</si>
  <si>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</si>
  <si>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</si>
  <si>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</si>
  <si>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</si>
  <si>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</si>
  <si>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</si>
  <si>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</si>
  <si>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</si>
  <si>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</si>
  <si>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</si>
  <si>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</si>
  <si>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</si>
  <si>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</si>
  <si>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</si>
  <si>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</si>
  <si>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</si>
  <si>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</si>
  <si>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</si>
  <si>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</si>
  <si>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</si>
  <si>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</si>
  <si>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</si>
  <si>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</si>
  <si>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</si>
  <si>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</si>
  <si>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</si>
  <si>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</si>
  <si>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</si>
  <si>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</si>
  <si>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</si>
  <si>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</si>
  <si>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</si>
  <si>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</si>
  <si>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</si>
  <si>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</si>
  <si>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</si>
  <si>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</si>
  <si>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</si>
  <si>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</si>
  <si>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</si>
  <si>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</si>
  <si>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</si>
  <si>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</si>
  <si>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</si>
  <si>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</si>
  <si>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</si>
  <si>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</si>
  <si>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</si>
  <si>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</si>
  <si>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</si>
  <si>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</si>
  <si>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</si>
  <si>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</si>
  <si>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</si>
  <si>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</si>
  <si>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</si>
  <si>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</si>
  <si>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</si>
  <si>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</si>
  <si>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</si>
  <si>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</si>
  <si>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</si>
  <si>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</si>
  <si>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</si>
  <si>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</si>
  <si>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</si>
  <si>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</si>
  <si>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</si>
  <si>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</si>
  <si>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</si>
  <si>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</si>
  <si>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</si>
  <si>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</si>
  <si>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</si>
  <si>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</si>
  <si>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</si>
  <si>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</si>
  <si>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</si>
  <si>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</si>
  <si>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</si>
  <si>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</si>
  <si>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</si>
  <si>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</si>
  <si>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</si>
  <si>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</si>
  <si>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</si>
  <si>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</si>
  <si>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</si>
  <si>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</si>
  <si>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</si>
  <si>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</si>
  <si>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</si>
  <si>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</si>
  <si>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</si>
  <si>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</si>
  <si>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</si>
  <si>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</si>
  <si>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</si>
  <si>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</si>
  <si>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</si>
  <si>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</si>
  <si>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</si>
  <si>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</si>
  <si>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</si>
  <si>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</si>
  <si>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</si>
  <si>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</si>
  <si>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</si>
  <si>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</si>
  <si>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</si>
  <si>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</si>
  <si>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</si>
  <si>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</si>
  <si>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</si>
  <si>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</si>
  <si>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</si>
  <si>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</si>
  <si>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</si>
  <si>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</si>
  <si>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</si>
  <si>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</si>
  <si>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</si>
  <si>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</si>
  <si>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</si>
  <si>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</si>
  <si>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</si>
  <si>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</si>
  <si>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</si>
  <si>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</si>
  <si>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</si>
  <si>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</si>
  <si>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</si>
  <si>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</si>
  <si>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</si>
  <si>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</si>
  <si>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</si>
  <si>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</si>
  <si>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</si>
  <si>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</si>
  <si>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</si>
  <si>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</si>
  <si>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</si>
  <si>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</si>
  <si>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</si>
  <si>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</si>
  <si>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</si>
  <si>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</si>
  <si>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</si>
  <si>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</si>
  <si>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</si>
  <si>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</si>
  <si>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</si>
  <si>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</si>
  <si>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</si>
  <si>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</si>
  <si>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</si>
  <si>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</si>
  <si>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</si>
  <si>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</si>
  <si>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</si>
  <si>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</si>
  <si>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</si>
  <si>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</si>
  <si>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</si>
  <si>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</si>
  <si>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</si>
  <si>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</si>
  <si>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</si>
  <si>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</si>
  <si>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</si>
  <si>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</si>
  <si>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</si>
  <si>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</si>
  <si>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</si>
  <si>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</si>
  <si>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</si>
  <si>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</si>
  <si>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</si>
  <si>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</si>
  <si>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</si>
  <si>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</si>
  <si>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</si>
  <si>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</si>
  <si>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</si>
  <si>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</si>
  <si>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</si>
  <si>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</si>
  <si>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</si>
  <si>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</si>
  <si>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</si>
  <si>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</si>
  <si>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</si>
  <si>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</si>
  <si>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</si>
  <si>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</si>
  <si>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</si>
  <si>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</si>
  <si>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</si>
  <si>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</si>
  <si>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</si>
  <si>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</si>
  <si>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</si>
  <si>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</si>
  <si>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</si>
  <si>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</si>
  <si>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</si>
  <si>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</si>
  <si>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</si>
  <si>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</si>
  <si>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</si>
  <si>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</si>
  <si>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</si>
  <si>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</si>
  <si>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</si>
  <si>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</si>
  <si>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</si>
  <si>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</si>
  <si>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</si>
  <si>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</si>
  <si>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</si>
  <si>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</si>
  <si>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</si>
  <si>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</si>
  <si>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</si>
  <si>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</si>
  <si>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</si>
  <si>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</si>
  <si>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</si>
  <si>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</si>
  <si>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</si>
  <si>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</si>
  <si>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</si>
  <si>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</si>
  <si>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</si>
  <si>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</si>
  <si>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</si>
  <si>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</si>
  <si>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</si>
  <si>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</si>
  <si>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</si>
  <si>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</si>
  <si>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</si>
  <si>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</si>
  <si>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</si>
  <si>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</si>
  <si>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</si>
  <si>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</si>
  <si>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</si>
  <si>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</si>
  <si>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</si>
  <si>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</si>
  <si>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</si>
  <si>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</si>
  <si>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</si>
  <si>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</si>
  <si>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</si>
  <si>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</si>
  <si>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</si>
  <si>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</si>
  <si>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</si>
  <si>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</si>
  <si>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</si>
  <si>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</si>
  <si>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</si>
  <si>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</si>
  <si>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</si>
  <si>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</si>
  <si>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</si>
  <si>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</si>
  <si>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</si>
  <si>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</si>
  <si>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</si>
  <si>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</si>
  <si>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</si>
  <si>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</si>
  <si>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</si>
  <si>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</si>
  <si>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</si>
  <si>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</si>
  <si>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</si>
  <si>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</si>
  <si>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</si>
  <si>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</si>
  <si>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</si>
  <si>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</si>
  <si>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</si>
  <si>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</si>
  <si>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</si>
  <si>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</si>
  <si>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</si>
  <si>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</si>
  <si>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</si>
  <si>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</si>
  <si>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</si>
  <si>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</si>
  <si>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</si>
  <si>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</si>
  <si>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</si>
  <si>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</si>
  <si>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</si>
  <si>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</si>
  <si>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</si>
  <si>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</si>
  <si>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</si>
  <si>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</si>
  <si>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</si>
  <si>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</si>
  <si>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</si>
  <si>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</si>
  <si>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</si>
  <si>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</si>
  <si>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</si>
  <si>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</si>
  <si>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</si>
  <si>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</si>
  <si>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</si>
  <si>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</si>
  <si>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</si>
  <si>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</si>
  <si>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</si>
  <si>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</si>
  <si>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</si>
  <si>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</si>
  <si>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</si>
  <si>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</si>
  <si>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</si>
  <si>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</si>
  <si>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</si>
  <si>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</si>
  <si>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</si>
  <si>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</si>
  <si>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</si>
  <si>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</si>
  <si>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</si>
  <si>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</si>
  <si>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</si>
  <si>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</si>
  <si>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</si>
  <si>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</si>
  <si>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</si>
  <si>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</si>
  <si>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</si>
  <si>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</si>
  <si>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</si>
  <si>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</si>
  <si>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</si>
  <si>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</si>
  <si>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</si>
  <si>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</si>
  <si>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</si>
  <si>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</si>
  <si>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</si>
  <si>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</si>
  <si>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</si>
  <si>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</si>
  <si>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</si>
  <si>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</si>
  <si>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</si>
  <si>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</si>
  <si>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</si>
  <si>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</si>
  <si>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</si>
  <si>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</si>
  <si>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</si>
  <si>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</si>
  <si>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</si>
  <si>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</si>
  <si>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</si>
  <si>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</si>
  <si>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</si>
  <si>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</si>
  <si>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</si>
  <si>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</si>
  <si>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</si>
  <si>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</si>
  <si>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</si>
  <si>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</si>
  <si>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</si>
  <si>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</si>
  <si>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</si>
  <si>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</si>
  <si>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</si>
  <si>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</si>
  <si>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</si>
  <si>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</si>
  <si>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</si>
  <si>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</si>
  <si>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</si>
  <si>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</si>
  <si>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</si>
  <si>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</si>
  <si>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</si>
  <si>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</si>
  <si>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</si>
  <si>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</si>
  <si>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</si>
  <si>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</si>
  <si>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</si>
  <si>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</si>
  <si>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</si>
  <si>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</si>
  <si>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</si>
  <si>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</si>
  <si>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</si>
  <si>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</si>
  <si>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</si>
  <si>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</si>
  <si>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</si>
  <si>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</si>
  <si>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</si>
  <si>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</si>
  <si>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</si>
  <si>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</si>
  <si>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</si>
  <si>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</si>
  <si>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</si>
  <si>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</si>
  <si>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</si>
  <si>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</si>
  <si>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</si>
  <si>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</si>
  <si>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</si>
  <si>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</si>
  <si>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</si>
  <si>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</si>
  <si>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</si>
  <si>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</si>
  <si>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</si>
  <si>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</si>
  <si>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</si>
  <si>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</si>
  <si>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</si>
  <si>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</si>
  <si>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</si>
  <si>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</si>
  <si>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</si>
  <si>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</si>
  <si>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</si>
  <si>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</si>
  <si>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</si>
  <si>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</si>
  <si>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</si>
  <si>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</si>
  <si>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</si>
  <si>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</si>
  <si>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</si>
  <si>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</si>
  <si>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</si>
  <si>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</si>
  <si>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</si>
  <si>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</si>
  <si>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</si>
  <si>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</si>
  <si>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</si>
  <si>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</si>
  <si>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</si>
  <si>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</si>
  <si>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</si>
  <si>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</si>
  <si>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</si>
  <si>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</si>
  <si>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</si>
  <si>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</si>
  <si>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</si>
  <si>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</si>
  <si>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</si>
  <si>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</si>
  <si>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</si>
  <si>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</si>
  <si>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</si>
  <si>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</si>
  <si>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</si>
  <si>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</si>
  <si>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</si>
  <si>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</si>
  <si>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</si>
  <si>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</si>
  <si>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</si>
  <si>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</si>
  <si>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</si>
  <si>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</si>
  <si>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</si>
  <si>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</si>
  <si>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</si>
  <si>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</si>
  <si>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</si>
  <si>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</si>
  <si>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</si>
  <si>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</si>
  <si>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</si>
  <si>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</si>
  <si>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</si>
  <si>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</si>
  <si>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</si>
  <si>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</si>
  <si>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</si>
  <si>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</si>
  <si>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</si>
  <si>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</si>
  <si>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</si>
  <si>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</si>
  <si>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</si>
  <si>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</si>
  <si>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</si>
  <si>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</si>
  <si>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</si>
  <si>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</si>
  <si>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</si>
  <si>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</si>
  <si>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</si>
  <si>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</si>
  <si>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</si>
  <si>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</si>
  <si>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</si>
  <si>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</si>
  <si>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</si>
  <si>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</si>
  <si>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</si>
  <si>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</si>
  <si>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</si>
  <si>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</si>
  <si>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</si>
  <si>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</si>
  <si>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</si>
  <si>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</si>
  <si>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</si>
  <si>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</si>
  <si>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</si>
  <si>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</si>
  <si>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</si>
  <si>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</si>
  <si>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</si>
  <si>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</si>
  <si>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</si>
  <si>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</si>
  <si>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</si>
  <si>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</si>
  <si>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</si>
  <si>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</si>
  <si>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</si>
  <si>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</si>
  <si>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</si>
  <si>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</si>
  <si>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</si>
  <si>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</si>
  <si>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</si>
  <si>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</si>
  <si>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</si>
  <si>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</si>
  <si>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</si>
  <si>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</si>
  <si>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</si>
  <si>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</si>
  <si>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</si>
  <si>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</si>
  <si>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</si>
  <si>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</si>
  <si>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</si>
  <si>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</si>
  <si>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</si>
  <si>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</si>
  <si>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</si>
  <si>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</si>
  <si>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</si>
  <si>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</si>
  <si>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</si>
  <si>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</si>
  <si>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</si>
  <si>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</si>
  <si>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</si>
  <si>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</si>
  <si>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</si>
  <si>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</si>
  <si>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</si>
  <si>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</si>
  <si>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</si>
  <si>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</si>
  <si>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</si>
  <si>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</si>
  <si>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</si>
  <si>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</si>
  <si>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</si>
  <si>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</si>
  <si>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</si>
  <si>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</si>
  <si>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</si>
  <si>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</si>
  <si>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</si>
  <si>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</si>
  <si>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</si>
  <si>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</si>
  <si>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</si>
  <si>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</si>
  <si>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</si>
  <si>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</si>
  <si>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</si>
  <si>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</si>
  <si>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</si>
  <si>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</si>
  <si>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</si>
  <si>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</si>
  <si>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</si>
  <si>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</si>
  <si>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</si>
  <si>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</si>
  <si>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</si>
  <si>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</si>
  <si>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</si>
  <si>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</si>
  <si>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</si>
  <si>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</si>
  <si>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</si>
  <si>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</si>
  <si>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</si>
  <si>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</si>
  <si>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</si>
  <si>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</si>
  <si>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</si>
  <si>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</si>
  <si>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</si>
  <si>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</si>
  <si>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</si>
  <si>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</si>
  <si>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</si>
  <si>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</si>
  <si>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</si>
  <si>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</si>
  <si>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</si>
  <si>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</si>
  <si>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</si>
  <si>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</si>
  <si>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</si>
  <si>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</si>
  <si>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</si>
  <si>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</si>
  <si>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</si>
  <si>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</si>
  <si>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</si>
  <si>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</si>
  <si>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</si>
  <si>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</si>
  <si>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</si>
  <si>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</si>
  <si>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</si>
  <si>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</si>
  <si>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</si>
  <si>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</si>
  <si>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</si>
  <si>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</si>
  <si>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</si>
  <si>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</si>
  <si>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</si>
  <si>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</si>
  <si>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</si>
  <si>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</si>
  <si>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</si>
  <si>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</si>
  <si>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</si>
  <si>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</si>
  <si>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</si>
  <si>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</si>
  <si>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</si>
  <si>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</si>
  <si>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</si>
  <si>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</si>
  <si>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</si>
  <si>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</si>
  <si>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</si>
  <si>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</si>
  <si>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</si>
  <si>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</si>
  <si>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</si>
  <si>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</si>
  <si>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</si>
  <si>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</si>
  <si>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</si>
  <si>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</si>
  <si>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</si>
  <si>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</si>
  <si>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</si>
  <si>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</si>
  <si>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</si>
  <si>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</si>
  <si>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</si>
  <si>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</si>
  <si>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</si>
  <si>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</si>
  <si>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</si>
  <si>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</si>
  <si>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</si>
  <si>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</si>
  <si>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</si>
  <si>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</si>
  <si>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</si>
  <si>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</si>
  <si>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</si>
  <si>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</si>
  <si>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</si>
  <si>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</si>
  <si>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</si>
  <si>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</si>
  <si>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</si>
  <si>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</si>
  <si>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</si>
  <si>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</si>
  <si>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</si>
  <si>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</si>
  <si>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</si>
  <si>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</si>
  <si>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</si>
  <si>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</si>
  <si>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</si>
  <si>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</si>
  <si>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</si>
  <si>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</si>
  <si>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</si>
  <si>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</si>
  <si>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</si>
  <si>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</si>
  <si>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</si>
  <si>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</si>
  <si>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</si>
  <si>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</si>
  <si>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</si>
  <si>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</si>
  <si>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</si>
  <si>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</si>
  <si>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</si>
  <si>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</si>
  <si>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</si>
  <si>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</si>
  <si>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</si>
  <si>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</si>
  <si>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</si>
  <si>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</si>
  <si>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</si>
  <si>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</si>
  <si>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</si>
  <si>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</si>
  <si>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</si>
  <si>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</si>
  <si>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</si>
  <si>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</si>
  <si>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</si>
  <si>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</si>
  <si>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</si>
  <si>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</si>
  <si>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</si>
  <si>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</si>
  <si>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</si>
  <si>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</si>
  <si>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</si>
  <si>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</si>
  <si>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</si>
  <si>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</si>
  <si>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</si>
  <si>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</si>
  <si>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</si>
  <si>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</si>
  <si>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</si>
  <si>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</si>
  <si>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</si>
  <si>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</si>
  <si>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</si>
  <si>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</si>
  <si>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</si>
  <si>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</si>
  <si>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</si>
  <si>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</si>
  <si>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</si>
  <si>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</si>
  <si>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</si>
  <si>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</si>
  <si>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</si>
  <si>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</si>
  <si>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</si>
  <si>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</si>
  <si>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</si>
  <si>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</si>
  <si>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</si>
  <si>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</si>
  <si>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</si>
  <si>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</si>
  <si>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</si>
  <si>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</si>
  <si>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</si>
  <si>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</si>
  <si>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</si>
  <si>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</si>
  <si>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</si>
  <si>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</si>
  <si>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</si>
  <si>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</si>
  <si>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</si>
  <si>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</si>
  <si>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</si>
  <si>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</si>
  <si>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</si>
  <si>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</si>
  <si>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</si>
  <si>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</si>
  <si>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</si>
  <si>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</si>
  <si>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</si>
  <si>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</si>
  <si>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</si>
  <si>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</si>
  <si>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</si>
  <si>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</si>
  <si>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</si>
  <si>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</si>
  <si>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</si>
  <si>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</si>
  <si>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</si>
  <si>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</si>
  <si>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</si>
  <si>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</si>
  <si>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</si>
  <si>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</si>
  <si>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</si>
  <si>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</si>
  <si>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</si>
  <si>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</si>
  <si>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</si>
  <si>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</si>
  <si>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</si>
  <si>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</si>
  <si>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</si>
  <si>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</si>
  <si>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</si>
  <si>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</si>
  <si>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</si>
  <si>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</si>
  <si>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</si>
  <si>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</si>
  <si>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</si>
  <si>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</si>
  <si>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</si>
  <si>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</si>
  <si>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</si>
  <si>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</si>
  <si>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</si>
  <si>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</si>
  <si>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</si>
  <si>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</si>
  <si>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</si>
  <si>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</si>
  <si>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</si>
  <si>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</si>
  <si>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</si>
  <si>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</si>
  <si>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</si>
  <si>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</si>
  <si>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</si>
  <si>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</si>
  <si>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</si>
  <si>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</si>
  <si>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</si>
  <si>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</si>
  <si>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</si>
  <si>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</si>
  <si>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</si>
  <si>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</si>
  <si>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</si>
  <si>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</si>
  <si>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</si>
  <si>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</si>
  <si>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</si>
  <si>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</si>
  <si>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</si>
  <si>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</si>
  <si>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</si>
  <si>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</si>
  <si>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</si>
  <si>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</si>
  <si>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</si>
  <si>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</si>
  <si>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</si>
  <si>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</si>
  <si>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</si>
  <si>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</si>
  <si>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</si>
  <si>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</si>
  <si>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</si>
  <si>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</si>
  <si>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</si>
  <si>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</si>
  <si>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</si>
  <si>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</si>
  <si>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</si>
  <si>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</si>
  <si>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</si>
  <si>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</si>
  <si>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</si>
  <si>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</si>
  <si>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</si>
  <si>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</si>
  <si>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</si>
  <si>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</si>
  <si>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</si>
  <si>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</si>
  <si>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</si>
  <si>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</si>
  <si>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</si>
  <si>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</si>
  <si>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</si>
  <si>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</si>
  <si>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</si>
  <si>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</si>
  <si>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</si>
  <si>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</si>
  <si>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</si>
  <si>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</si>
  <si>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</si>
  <si>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</si>
  <si>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</si>
  <si>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</si>
  <si>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</si>
  <si>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</si>
  <si>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</si>
  <si>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</si>
  <si>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</si>
  <si>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</si>
  <si>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</si>
  <si>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</si>
  <si>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</si>
  <si>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</si>
  <si>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</si>
  <si>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</si>
  <si>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</si>
  <si>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</si>
  <si>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</si>
  <si>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</si>
  <si>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</si>
  <si>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</si>
  <si>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</si>
  <si>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</si>
  <si>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</si>
  <si>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</si>
  <si>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</si>
  <si>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</si>
  <si>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</si>
  <si>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</si>
  <si>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</si>
  <si>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</si>
  <si>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</si>
  <si>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</si>
  <si>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</si>
  <si>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</si>
  <si>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</si>
  <si>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</si>
  <si>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</si>
  <si>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</si>
  <si>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</si>
  <si>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</si>
  <si>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</si>
  <si>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</si>
  <si>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</si>
  <si>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</si>
  <si>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</si>
  <si>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</si>
  <si>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</si>
  <si>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</si>
  <si>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</si>
  <si>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</si>
  <si>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</si>
  <si>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</si>
  <si>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</si>
  <si>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</si>
  <si>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</si>
  <si>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</si>
  <si>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</si>
  <si>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</si>
  <si>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</si>
  <si>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</si>
  <si>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</si>
  <si>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</si>
  <si>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</si>
  <si>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</si>
  <si>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</si>
  <si>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</si>
  <si>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</si>
  <si>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</si>
  <si>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</si>
  <si>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</si>
  <si>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</si>
  <si>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</si>
  <si>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</si>
  <si>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</si>
  <si>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</si>
  <si>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</si>
  <si>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</si>
  <si>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</si>
  <si>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</si>
  <si>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</si>
  <si>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</si>
  <si>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</si>
  <si>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</si>
  <si>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</si>
  <si>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</si>
  <si>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</si>
  <si>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</si>
  <si>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</si>
  <si>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</si>
  <si>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</si>
  <si>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</si>
  <si>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</si>
  <si>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</si>
  <si>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</si>
  <si>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</si>
  <si>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</si>
  <si>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</si>
  <si>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</si>
  <si>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</si>
  <si>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</si>
  <si>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</si>
  <si>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</si>
  <si>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</si>
  <si>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</si>
  <si>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</si>
  <si>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</si>
  <si>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</si>
  <si>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</si>
  <si>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</si>
  <si>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</si>
  <si>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</si>
  <si>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</si>
  <si>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</si>
  <si>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</si>
  <si>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</si>
  <si>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</si>
  <si>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</si>
  <si>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</si>
  <si>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</si>
  <si>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</si>
  <si>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</si>
  <si>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</si>
  <si>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</si>
  <si>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</si>
  <si>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</si>
  <si>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</si>
  <si>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</si>
  <si>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</si>
  <si>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</si>
  <si>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</si>
  <si>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</si>
  <si>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</si>
  <si>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</si>
  <si>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</si>
  <si>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</si>
  <si>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</si>
  <si>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</si>
  <si>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</si>
  <si>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</si>
  <si>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</si>
  <si>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</si>
  <si>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</si>
  <si>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</si>
  <si>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</si>
  <si>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</si>
  <si>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</si>
  <si>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</si>
  <si>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</si>
  <si>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</si>
  <si>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</si>
  <si>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</si>
  <si>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</si>
  <si>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</si>
  <si>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</si>
  <si>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</si>
  <si>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</si>
  <si>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</si>
  <si>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</si>
  <si>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</si>
  <si>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</si>
  <si>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</si>
  <si>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</si>
  <si>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</si>
  <si>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</si>
  <si>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</si>
  <si>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</si>
  <si>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</si>
  <si>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</si>
  <si>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</si>
  <si>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</si>
  <si>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</si>
  <si>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</si>
  <si>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</si>
  <si>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</si>
  <si>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</si>
  <si>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</si>
  <si>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</si>
  <si>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</si>
  <si>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</si>
  <si>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</si>
  <si>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</si>
  <si>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</si>
  <si>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</si>
  <si>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</si>
  <si>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</si>
  <si>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</si>
  <si>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</si>
  <si>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</si>
  <si>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</si>
  <si>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</si>
  <si>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</si>
  <si>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</si>
  <si>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</si>
  <si>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</si>
  <si>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</si>
  <si>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</si>
  <si>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</si>
  <si>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</si>
  <si>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</si>
  <si>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</si>
  <si>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</si>
  <si>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</si>
  <si>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</si>
  <si>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</si>
  <si>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</si>
  <si>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</si>
  <si>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</si>
  <si>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</si>
  <si>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</si>
  <si>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</si>
  <si>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</si>
  <si>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</si>
  <si>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</si>
  <si>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</si>
  <si>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</si>
  <si>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</si>
  <si>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</si>
  <si>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</si>
  <si>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</si>
  <si>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</si>
  <si>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</si>
  <si>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</si>
  <si>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</si>
  <si>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</si>
  <si>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</si>
  <si>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</si>
  <si>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</si>
  <si>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</si>
  <si>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</si>
  <si>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</si>
  <si>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</si>
  <si>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</si>
  <si>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</si>
  <si>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</si>
  <si>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</si>
  <si>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</si>
  <si>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</si>
  <si>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</si>
  <si>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</si>
  <si>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</si>
  <si>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</si>
  <si>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</si>
  <si>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</si>
  <si>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</si>
  <si>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</si>
  <si>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</si>
  <si>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</si>
  <si>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</si>
  <si>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</si>
  <si>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</si>
  <si>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</si>
  <si>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</si>
  <si>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</si>
  <si>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</si>
  <si>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</si>
  <si>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</si>
  <si>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</si>
  <si>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</si>
  <si>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</si>
  <si>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</si>
  <si>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</si>
  <si>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</si>
  <si>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</si>
  <si>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</si>
  <si>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</si>
  <si>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</si>
  <si>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</si>
  <si>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</si>
  <si>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</si>
  <si>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</si>
  <si>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</si>
  <si>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</si>
  <si>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</si>
  <si>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</si>
  <si>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</si>
  <si>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</si>
  <si>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</si>
  <si>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</si>
  <si>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</si>
  <si>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</si>
  <si>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</si>
  <si>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</si>
  <si>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</si>
  <si>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</si>
  <si>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</si>
  <si>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</si>
  <si>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</si>
  <si>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</si>
  <si>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</si>
  <si>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</si>
  <si>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</si>
  <si>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</si>
  <si>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</si>
  <si>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</si>
  <si>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</si>
  <si>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</si>
  <si>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</si>
  <si>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</si>
  <si>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</si>
  <si>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</si>
  <si>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</si>
  <si>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</si>
  <si>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</si>
  <si>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</si>
  <si>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</si>
  <si>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</si>
  <si>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</si>
  <si>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</si>
  <si>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</si>
  <si>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</si>
  <si>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</si>
  <si>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</si>
  <si>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</si>
  <si>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</si>
  <si>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</si>
  <si>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</si>
  <si>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</si>
  <si>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</si>
  <si>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</si>
  <si>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</si>
  <si>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</si>
  <si>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</si>
  <si>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</si>
  <si>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</si>
  <si>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</si>
  <si>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</si>
  <si>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</si>
  <si>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</si>
  <si>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</si>
  <si>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</si>
  <si>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</si>
  <si>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</si>
  <si>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</si>
  <si>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</si>
  <si>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</si>
  <si>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</si>
  <si>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</si>
  <si>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</si>
  <si>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</si>
  <si>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</si>
  <si>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</si>
  <si>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</si>
  <si>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</si>
  <si>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</si>
  <si>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</si>
  <si>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</si>
  <si>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</si>
  <si>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</si>
  <si>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</si>
  <si>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</si>
  <si>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</si>
  <si>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</si>
  <si>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</si>
  <si>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</si>
  <si>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</si>
  <si>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</si>
  <si>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</si>
  <si>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</si>
  <si>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</si>
  <si>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</si>
  <si>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</si>
  <si>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</si>
  <si>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</si>
  <si>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</si>
  <si>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</si>
  <si>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</si>
  <si>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</si>
  <si>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</si>
  <si>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</si>
  <si>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</si>
  <si>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</si>
  <si>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</si>
  <si>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</si>
  <si>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</si>
  <si>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</si>
  <si>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</si>
  <si>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</si>
  <si>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</si>
  <si>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</si>
  <si>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</si>
  <si>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</si>
  <si>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</si>
  <si>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</si>
  <si>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</si>
  <si>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</si>
  <si>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</si>
  <si>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</si>
  <si>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</si>
  <si>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</si>
  <si>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</si>
  <si>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</si>
  <si>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</si>
  <si>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</si>
  <si>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</si>
  <si>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</si>
  <si>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</si>
  <si>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</si>
  <si>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</si>
  <si>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</si>
  <si>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</si>
  <si>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</si>
  <si>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</si>
  <si>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</si>
  <si>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</si>
  <si>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</si>
  <si>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</si>
  <si>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</si>
  <si>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</si>
  <si>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</si>
  <si>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</si>
  <si>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</si>
  <si>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</si>
  <si>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</si>
  <si>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</si>
  <si>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</si>
  <si>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</si>
  <si>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</si>
  <si>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</si>
  <si>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</si>
  <si>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</si>
  <si>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</si>
  <si>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</si>
  <si>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</si>
  <si>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</si>
  <si>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</si>
  <si>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</si>
  <si>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</si>
  <si>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</si>
  <si>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</si>
  <si>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</si>
  <si>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</si>
  <si>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</si>
  <si>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</si>
  <si>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</si>
  <si>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</si>
  <si>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</si>
  <si>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</si>
  <si>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</si>
  <si>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</si>
  <si>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</si>
  <si>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</si>
  <si>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</si>
  <si>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</si>
  <si>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</si>
  <si>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</si>
  <si>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</si>
  <si>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</si>
  <si>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</si>
  <si>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</si>
  <si>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</si>
  <si>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</si>
  <si>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</si>
  <si>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</si>
  <si>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</si>
  <si>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</si>
  <si>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</si>
  <si>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</si>
  <si>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</si>
  <si>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</si>
  <si>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</si>
  <si>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</si>
  <si>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</si>
  <si>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</si>
  <si>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</si>
  <si>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</si>
  <si>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</si>
  <si>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</si>
  <si>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</si>
  <si>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</si>
  <si>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</si>
  <si>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</si>
  <si>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</si>
  <si>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</si>
  <si>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</si>
  <si>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</si>
  <si>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</si>
  <si>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</si>
  <si>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</si>
  <si>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</si>
  <si>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</si>
  <si>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</si>
  <si>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</si>
  <si>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</si>
  <si>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</si>
  <si>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</si>
  <si>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</si>
  <si>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</si>
  <si>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</si>
  <si>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</si>
  <si>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</si>
  <si>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</si>
  <si>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</si>
  <si>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</si>
  <si>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</si>
  <si>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</si>
  <si>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</si>
  <si>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</si>
  <si>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</si>
  <si>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</si>
  <si>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</si>
  <si>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</si>
  <si>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</si>
  <si>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</si>
  <si>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</si>
  <si>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</si>
  <si>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</si>
  <si>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</si>
  <si>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</si>
  <si>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</si>
  <si>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</si>
  <si>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</si>
  <si>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</si>
  <si>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</si>
  <si>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</si>
  <si>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</si>
  <si>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</si>
  <si>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</si>
  <si>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</si>
  <si>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</si>
  <si>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</si>
  <si>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</si>
  <si>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</si>
  <si>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</si>
  <si>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</si>
  <si>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</si>
  <si>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</si>
  <si>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</si>
  <si>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</si>
  <si>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</si>
  <si>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</si>
  <si>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</si>
  <si>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</si>
  <si>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</si>
  <si>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</si>
  <si>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</si>
  <si>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</si>
  <si>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</si>
  <si>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</si>
  <si>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</si>
  <si>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</si>
  <si>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</si>
  <si>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</si>
  <si>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</si>
  <si>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</si>
  <si>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</si>
  <si>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</si>
  <si>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</si>
  <si>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</si>
  <si>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</si>
  <si>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</si>
  <si>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</si>
  <si>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</si>
  <si>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</si>
  <si>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</si>
  <si>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</si>
  <si>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</si>
  <si>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</si>
  <si>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</si>
  <si>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</si>
  <si>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</si>
  <si>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</si>
  <si>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</si>
  <si>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</si>
  <si>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</si>
  <si>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</si>
  <si>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</si>
  <si>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</si>
  <si>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</si>
  <si>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</si>
  <si>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</si>
  <si>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</si>
  <si>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</si>
  <si>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</si>
  <si>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</si>
  <si>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</si>
  <si>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</si>
  <si>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</si>
  <si>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</si>
  <si>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</si>
  <si>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</si>
  <si>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</si>
  <si>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</si>
  <si>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</si>
  <si>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</si>
  <si>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</si>
  <si>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</si>
  <si>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</si>
  <si>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</si>
  <si>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</si>
  <si>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</si>
  <si>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</si>
  <si>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</si>
  <si>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</si>
  <si>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</si>
  <si>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</si>
  <si>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</si>
  <si>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</si>
  <si>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</si>
  <si>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</si>
  <si>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</si>
  <si>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</si>
  <si>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</si>
  <si>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</si>
  <si>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</si>
  <si>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</si>
  <si>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</si>
  <si>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</si>
  <si>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</si>
  <si>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</si>
  <si>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</si>
  <si>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</si>
  <si>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</si>
  <si>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</si>
  <si>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</si>
  <si>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</si>
  <si>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</si>
  <si>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</si>
  <si>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</si>
  <si>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</si>
  <si>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</si>
  <si>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</si>
  <si>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</si>
  <si>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</si>
  <si>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</si>
  <si>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</si>
  <si>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</si>
  <si>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</si>
  <si>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</si>
  <si>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</si>
  <si>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</si>
  <si>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</si>
  <si>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</si>
  <si>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</si>
  <si>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</si>
  <si>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</si>
  <si>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</si>
  <si>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</si>
  <si>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</si>
  <si>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</si>
  <si>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</si>
  <si>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</si>
  <si>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</si>
  <si>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</si>
  <si>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</si>
  <si>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</si>
  <si>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</si>
  <si>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</si>
  <si>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</si>
  <si>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</si>
  <si>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</si>
  <si>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</si>
  <si>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</si>
  <si>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</si>
  <si>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</si>
  <si>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</si>
  <si>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</si>
  <si>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</si>
  <si>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</si>
  <si>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</si>
  <si>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</si>
  <si>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</si>
  <si>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</si>
  <si>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</si>
  <si>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</si>
  <si>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</si>
  <si>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</si>
  <si>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</si>
  <si>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</si>
  <si>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</si>
  <si>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</si>
  <si>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</si>
  <si>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</si>
  <si>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</si>
  <si>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</si>
  <si>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</si>
  <si>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</si>
  <si>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</si>
  <si>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</si>
  <si>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</si>
  <si>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</si>
  <si>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</si>
  <si>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</si>
  <si>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</si>
  <si>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</si>
  <si>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</si>
  <si>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</si>
  <si>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</si>
  <si>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</si>
  <si>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</si>
  <si>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</si>
  <si>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</si>
  <si>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</si>
  <si>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</si>
  <si>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</si>
  <si>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</si>
  <si>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</si>
  <si>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</si>
  <si>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</si>
  <si>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</si>
  <si>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</si>
  <si>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</si>
  <si>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</si>
  <si>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</si>
  <si>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</si>
  <si>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</si>
  <si>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</si>
  <si>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</si>
  <si>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</si>
  <si>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</si>
  <si>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</si>
  <si>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</si>
  <si>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</si>
  <si>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</si>
  <si>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</si>
  <si>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</si>
  <si>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</si>
  <si>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</si>
  <si>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</si>
  <si>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</si>
  <si>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</si>
  <si>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</si>
  <si>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</si>
  <si>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</si>
  <si>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</si>
  <si>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</si>
  <si>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</si>
  <si>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</si>
  <si>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</si>
  <si>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</si>
  <si>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</si>
  <si>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</si>
  <si>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</si>
  <si>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</si>
  <si>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</si>
  <si>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</si>
  <si>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</si>
  <si>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</si>
  <si>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</si>
  <si>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</si>
  <si>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</si>
  <si>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</si>
  <si>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</si>
  <si>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</si>
  <si>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</si>
  <si>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</si>
  <si>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</si>
  <si>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</si>
  <si>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</si>
  <si>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</si>
  <si>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</si>
  <si>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</si>
  <si>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</si>
  <si>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</si>
  <si>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</si>
  <si>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</si>
  <si>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</si>
  <si>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</si>
  <si>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</si>
  <si>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</si>
  <si>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</si>
  <si>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</si>
  <si>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</si>
  <si>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</si>
  <si>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</si>
  <si>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</si>
  <si>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</si>
  <si>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</si>
  <si>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</si>
  <si>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</si>
  <si>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</si>
  <si>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</si>
  <si>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</si>
  <si>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</si>
  <si>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</si>
  <si>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</si>
  <si>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</si>
  <si>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</si>
  <si>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</si>
  <si>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</si>
  <si>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</si>
  <si>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</si>
  <si>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</si>
  <si>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</si>
  <si>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</si>
  <si>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</si>
  <si>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</si>
  <si>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</si>
  <si>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</si>
  <si>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</si>
  <si>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</si>
  <si>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</si>
  <si>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</si>
  <si>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</si>
  <si>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</si>
  <si>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</si>
  <si>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</si>
  <si>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</si>
  <si>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</si>
  <si>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</si>
  <si>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</si>
  <si>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</si>
  <si>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</si>
  <si>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</si>
  <si>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</si>
  <si>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</si>
  <si>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</si>
  <si>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</si>
  <si>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</si>
  <si>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</si>
  <si>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</si>
  <si>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</si>
  <si>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</si>
  <si>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</si>
  <si>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</si>
  <si>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</si>
  <si>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</si>
  <si>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</si>
  <si>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</si>
  <si>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</si>
  <si>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</si>
  <si>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</si>
  <si>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</si>
  <si>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</si>
  <si>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</si>
  <si>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</si>
  <si>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</si>
  <si>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</si>
  <si>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</si>
  <si>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</si>
  <si>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</si>
  <si>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</si>
  <si>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</si>
  <si>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</si>
  <si>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</si>
  <si>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</si>
  <si>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</si>
  <si>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</si>
  <si>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</si>
  <si>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</si>
  <si>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</si>
  <si>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</si>
  <si>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</si>
  <si>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</si>
  <si>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</si>
  <si>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</si>
  <si>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</si>
  <si>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</si>
  <si>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</si>
  <si>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</si>
  <si>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</si>
  <si>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</si>
  <si>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</si>
  <si>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</si>
  <si>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</si>
  <si>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</si>
  <si>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</si>
  <si>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</si>
  <si>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</si>
  <si>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</si>
  <si>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</si>
  <si>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</si>
  <si>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</si>
  <si>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</si>
  <si>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</si>
  <si>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</si>
  <si>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</si>
  <si>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</si>
  <si>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</si>
  <si>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</si>
  <si>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</si>
  <si>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</si>
  <si>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</si>
  <si>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</si>
  <si>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</si>
  <si>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</si>
  <si>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</si>
  <si>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</si>
  <si>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</si>
  <si>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</si>
  <si>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</si>
  <si>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</si>
  <si>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</si>
  <si>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</si>
  <si>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</si>
  <si>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</si>
  <si>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</si>
  <si>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</si>
  <si>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</si>
  <si>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</si>
  <si>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</si>
  <si>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</si>
  <si>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</si>
  <si>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</si>
  <si>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</si>
  <si>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</si>
  <si>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</si>
  <si>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</si>
  <si>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</si>
  <si>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</si>
  <si>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</si>
  <si>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</si>
  <si>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</si>
  <si>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</si>
  <si>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</si>
  <si>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</si>
  <si>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</si>
  <si>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</si>
  <si>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</si>
  <si>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</si>
  <si>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</si>
  <si>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</si>
  <si>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</si>
  <si>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</si>
  <si>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</si>
  <si>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</si>
  <si>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</si>
  <si>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</si>
  <si>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</si>
  <si>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</si>
  <si>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</si>
  <si>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</si>
  <si>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</si>
  <si>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</si>
  <si>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</si>
  <si>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</si>
  <si>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</si>
  <si>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</si>
  <si>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</si>
  <si>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</si>
  <si>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</si>
  <si>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</si>
  <si>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</si>
  <si>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</si>
  <si>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</si>
  <si>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</si>
  <si>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</si>
  <si>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</si>
  <si>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</si>
  <si>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</si>
  <si>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</si>
  <si>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</si>
  <si>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</si>
  <si>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</si>
  <si>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</si>
  <si>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</si>
  <si>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</si>
  <si>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</si>
  <si>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</si>
  <si>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</si>
  <si>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</si>
  <si>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</si>
  <si>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</si>
  <si>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</si>
  <si>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</si>
  <si>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</si>
  <si>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</si>
  <si>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</si>
  <si>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</si>
  <si>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</si>
  <si>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</si>
  <si>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</si>
  <si>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</si>
  <si>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</si>
  <si>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</si>
  <si>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</si>
  <si>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</si>
  <si>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</si>
  <si>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</si>
  <si>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</si>
  <si>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</si>
  <si>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</si>
  <si>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</si>
  <si>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</si>
  <si>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</si>
  <si>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</si>
  <si>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</si>
  <si>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</si>
  <si>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</si>
  <si>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</si>
  <si>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</si>
  <si>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</si>
  <si>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</si>
  <si>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</si>
  <si>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</si>
  <si>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</si>
  <si>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</si>
  <si>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</si>
  <si>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</si>
  <si>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</si>
  <si>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</si>
  <si>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</si>
  <si>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</si>
  <si>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</si>
  <si>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</si>
  <si>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</si>
  <si>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</si>
  <si>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</si>
  <si>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</si>
  <si>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</si>
  <si>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</si>
  <si>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</si>
  <si>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</si>
  <si>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</si>
  <si>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</si>
  <si>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</si>
  <si>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</si>
  <si>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</si>
  <si>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</si>
  <si>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</si>
  <si>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</si>
  <si>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</si>
  <si>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</si>
  <si>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</si>
  <si>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</si>
  <si>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</si>
  <si>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</si>
  <si>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</si>
  <si>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</si>
  <si>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</si>
  <si>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</si>
  <si>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</si>
  <si>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</si>
  <si>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</si>
  <si>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</si>
  <si>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</si>
  <si>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</si>
  <si>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</si>
  <si>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</si>
  <si>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</si>
  <si>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</si>
  <si>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</si>
  <si>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</si>
  <si>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</si>
  <si>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</si>
  <si>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</si>
  <si>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</si>
  <si>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</si>
  <si>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</si>
  <si>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</si>
  <si>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</si>
  <si>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</si>
  <si>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</si>
  <si>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</si>
  <si>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</si>
  <si>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</si>
  <si>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</si>
  <si>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</si>
  <si>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</si>
  <si>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</si>
  <si>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</si>
  <si>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</si>
  <si>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</si>
  <si>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</si>
  <si>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</si>
  <si>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</si>
  <si>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</si>
  <si>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</si>
  <si>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</si>
  <si>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</si>
  <si>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</si>
  <si>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</si>
  <si>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</si>
  <si>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</si>
  <si>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</si>
  <si>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</si>
  <si>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</si>
  <si>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</si>
  <si>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</si>
  <si>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</si>
  <si>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</si>
  <si>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</si>
  <si>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</si>
  <si>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</si>
  <si>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</si>
  <si>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</si>
  <si>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</si>
  <si>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</si>
  <si>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</si>
  <si>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</si>
  <si>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</si>
  <si>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</si>
  <si>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</si>
  <si>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</si>
  <si>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</si>
  <si>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</si>
  <si>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</si>
  <si>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</si>
  <si>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</si>
  <si>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</si>
  <si>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</si>
  <si>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</si>
  <si>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</si>
  <si>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</si>
  <si>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</si>
  <si>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</si>
  <si>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</si>
  <si>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</si>
  <si>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</si>
  <si>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</si>
  <si>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</si>
  <si>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</si>
  <si>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</si>
  <si>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</si>
  <si>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</si>
  <si>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</si>
  <si>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</si>
  <si>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</si>
  <si>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</si>
  <si>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</si>
  <si>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</si>
  <si>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</si>
  <si>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</si>
  <si>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</si>
  <si>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</si>
  <si>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</si>
  <si>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</si>
  <si>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</si>
  <si>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</si>
  <si>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</si>
  <si>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</si>
  <si>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</si>
  <si>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</si>
  <si>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</si>
  <si>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</si>
  <si>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</si>
  <si>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</si>
  <si>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</si>
  <si>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</si>
  <si>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</si>
  <si>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</si>
  <si>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</si>
  <si>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</si>
  <si>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</si>
  <si>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</si>
  <si>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</si>
  <si>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</si>
  <si>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</si>
  <si>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</si>
  <si>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</si>
  <si>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</si>
  <si>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</si>
  <si>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</si>
  <si>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</si>
  <si>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</si>
  <si>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</si>
  <si>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</si>
  <si>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</si>
  <si>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</si>
  <si>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</si>
  <si>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</si>
  <si>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</si>
  <si>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</si>
  <si>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</si>
  <si>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</si>
  <si>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</si>
  <si>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</si>
  <si>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</si>
  <si>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</si>
  <si>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</si>
  <si>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</si>
  <si>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</si>
  <si>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</si>
  <si>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</si>
  <si>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</si>
  <si>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</si>
  <si>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</si>
  <si>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</si>
  <si>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</si>
  <si>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</si>
  <si>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</si>
  <si>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</si>
  <si>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</si>
  <si>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</si>
  <si>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</si>
  <si>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</si>
  <si>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</si>
  <si>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</si>
  <si>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</si>
  <si>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</si>
  <si>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</si>
  <si>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</si>
  <si>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</si>
  <si>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</si>
  <si>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</si>
  <si>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</si>
  <si>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</si>
  <si>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</si>
  <si>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</si>
  <si>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</si>
  <si>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</si>
  <si>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</si>
  <si>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</si>
  <si>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</si>
  <si>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</si>
  <si>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</si>
  <si>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</si>
  <si>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</si>
  <si>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</si>
  <si>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</si>
  <si>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</si>
  <si>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</si>
  <si>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</si>
  <si>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</si>
  <si>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</si>
  <si>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</si>
  <si>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</si>
  <si>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</si>
  <si>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</si>
  <si>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</si>
  <si>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</si>
  <si>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</si>
  <si>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</si>
  <si>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</si>
  <si>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</si>
  <si>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</si>
  <si>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</si>
  <si>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</si>
  <si>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</si>
  <si>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</si>
  <si>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</si>
  <si>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</si>
  <si>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</si>
  <si>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</si>
  <si>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</si>
  <si>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</si>
  <si>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</si>
  <si>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</si>
  <si>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</si>
  <si>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</si>
  <si>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</si>
  <si>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</si>
  <si>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</si>
  <si>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</si>
  <si>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</si>
  <si>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</si>
  <si>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</si>
  <si>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</si>
  <si>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</si>
  <si>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</si>
  <si>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</si>
  <si>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</si>
  <si>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</si>
  <si>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</si>
  <si>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</si>
  <si>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</si>
  <si>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</si>
  <si>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</si>
  <si>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</si>
  <si>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</si>
  <si>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</si>
  <si>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</si>
  <si>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</si>
  <si>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</si>
  <si>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</si>
  <si>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</si>
  <si>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</si>
  <si>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</si>
  <si>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</si>
  <si>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</si>
  <si>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</si>
  <si>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</si>
  <si>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</si>
  <si>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</si>
  <si>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</si>
  <si>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</si>
  <si>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</si>
  <si>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</si>
  <si>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</si>
  <si>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</si>
  <si>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</si>
  <si>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</si>
  <si>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</si>
  <si>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</si>
  <si>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</si>
  <si>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</si>
  <si>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</si>
  <si>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</si>
  <si>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</si>
  <si>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</si>
  <si>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</si>
  <si>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</si>
  <si>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</si>
  <si>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</si>
  <si>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</si>
  <si>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</si>
  <si>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</si>
  <si>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</si>
  <si>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</si>
  <si>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</si>
  <si>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</si>
  <si>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</si>
  <si>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</si>
  <si>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</si>
  <si>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</si>
  <si>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</si>
  <si>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</si>
  <si>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</si>
  <si>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</si>
  <si>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</si>
  <si>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</si>
  <si>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</si>
  <si>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</si>
  <si>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</si>
  <si>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</si>
  <si>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</si>
  <si>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</si>
  <si>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</si>
  <si>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</si>
  <si>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</si>
  <si>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</si>
  <si>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</si>
  <si>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</si>
  <si>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</si>
  <si>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</si>
  <si>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</si>
  <si>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</si>
  <si>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</si>
  <si>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</si>
  <si>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</si>
  <si>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</si>
  <si>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</si>
  <si>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</si>
  <si>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</si>
  <si>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</si>
  <si>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</si>
  <si>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</si>
  <si>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</si>
  <si>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</si>
  <si>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</si>
  <si>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</si>
  <si>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</si>
  <si>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</si>
  <si>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</si>
  <si>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</si>
  <si>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</si>
  <si>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</si>
  <si>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</si>
  <si>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</si>
  <si>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</si>
  <si>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</si>
  <si>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</si>
  <si>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</si>
  <si>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</si>
  <si>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</si>
  <si>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</si>
  <si>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</si>
  <si>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</si>
  <si>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</si>
  <si>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</si>
  <si>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</si>
  <si>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</si>
  <si>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</si>
  <si>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</si>
  <si>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</si>
  <si>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</si>
  <si>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</si>
  <si>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</si>
  <si>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</si>
  <si>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</si>
  <si>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</si>
  <si>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</si>
  <si>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</si>
  <si>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</si>
  <si>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</si>
  <si>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</si>
  <si>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</si>
  <si>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</si>
  <si>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</si>
  <si>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</si>
  <si>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</si>
  <si>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</si>
  <si>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</si>
  <si>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</si>
  <si>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</si>
  <si>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</si>
  <si>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</si>
  <si>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</si>
  <si>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</si>
  <si>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</si>
  <si>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</si>
  <si>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</si>
  <si>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</si>
  <si>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</si>
  <si>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</si>
  <si>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</si>
  <si>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</si>
  <si>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</si>
  <si>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</si>
  <si>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</si>
  <si>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</si>
  <si>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</si>
  <si>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</si>
  <si>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</si>
  <si>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</si>
  <si>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</si>
  <si>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</si>
  <si>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</si>
  <si>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</si>
  <si>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</si>
  <si>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</si>
  <si>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</si>
  <si>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</si>
  <si>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</si>
  <si>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</si>
  <si>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</si>
  <si>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</si>
  <si>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</si>
  <si>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</si>
  <si>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</si>
  <si>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</si>
  <si>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</si>
  <si>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</si>
  <si>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</si>
  <si>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</si>
  <si>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</si>
  <si>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</si>
  <si>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</si>
  <si>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</si>
  <si>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</si>
  <si>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</si>
  <si>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</si>
  <si>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</si>
  <si>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</si>
  <si>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</si>
  <si>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</si>
  <si>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</si>
  <si>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</si>
  <si>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</si>
  <si>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</si>
  <si>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</si>
  <si>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</si>
  <si>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</si>
  <si>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</si>
  <si>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</si>
  <si>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</si>
  <si>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</si>
  <si>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</si>
  <si>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</si>
  <si>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</si>
  <si>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</si>
  <si>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</si>
  <si>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</si>
  <si>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</si>
  <si>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</si>
  <si>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</si>
  <si>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</si>
  <si>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</si>
  <si>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</si>
  <si>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</si>
  <si>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</si>
  <si>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</si>
  <si>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</si>
  <si>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</si>
  <si>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</si>
  <si>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</si>
  <si>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</si>
  <si>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</si>
  <si>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</si>
  <si>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</si>
  <si>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</si>
  <si>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</si>
  <si>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</si>
  <si>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</si>
  <si>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</si>
  <si>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</si>
  <si>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</si>
  <si>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</si>
  <si>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</si>
  <si>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</si>
  <si>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</si>
  <si>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</si>
  <si>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</si>
  <si>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</si>
  <si>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</si>
  <si>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</si>
  <si>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</si>
  <si>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</si>
  <si>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</si>
  <si>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</si>
  <si>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</si>
  <si>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</si>
  <si>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</si>
  <si>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</si>
  <si>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</si>
  <si>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</si>
  <si>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</si>
  <si>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</si>
  <si>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</si>
  <si>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</si>
  <si>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</si>
  <si>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</si>
  <si>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</si>
  <si>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</si>
  <si>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</si>
  <si>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</si>
  <si>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</si>
  <si>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</si>
  <si>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</si>
  <si>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</si>
  <si>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</si>
  <si>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</si>
  <si>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</si>
  <si>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</si>
  <si>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</si>
  <si>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</si>
  <si>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</si>
  <si>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</si>
  <si>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</si>
  <si>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</si>
  <si>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</si>
  <si>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</si>
  <si>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</si>
  <si>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</si>
  <si>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</si>
  <si>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</si>
  <si>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</si>
  <si>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</si>
  <si>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</si>
  <si>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</si>
  <si>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</si>
  <si>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</si>
  <si>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</si>
  <si>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</si>
  <si>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</si>
  <si>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</si>
  <si>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</si>
  <si>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</si>
  <si>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</si>
  <si>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</si>
  <si>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</si>
  <si>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</si>
  <si>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</si>
  <si>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</si>
  <si>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</si>
  <si>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</si>
  <si>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</si>
  <si>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</si>
  <si>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</si>
  <si>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</si>
  <si>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</si>
  <si>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</si>
  <si>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</si>
  <si>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</si>
  <si>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</si>
  <si>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</si>
  <si>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</si>
  <si>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</si>
  <si>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</si>
  <si>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</si>
  <si>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</si>
  <si>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</si>
  <si>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</si>
  <si>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</si>
  <si>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</si>
  <si>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</si>
  <si>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</si>
  <si>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</si>
  <si>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</si>
  <si>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</si>
  <si>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</si>
  <si>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</si>
  <si>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</si>
  <si>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</si>
  <si>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</si>
  <si>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</si>
  <si>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</si>
  <si>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</si>
  <si>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</si>
  <si>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</si>
  <si>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</si>
  <si>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</si>
  <si>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</si>
  <si>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</si>
  <si>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</si>
  <si>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</si>
  <si>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</si>
  <si>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</si>
  <si>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</si>
  <si>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</si>
  <si>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</si>
  <si>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</si>
  <si>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</si>
  <si>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</si>
  <si>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</si>
  <si>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</si>
  <si>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</si>
  <si>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</si>
  <si>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</si>
  <si>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</si>
  <si>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</si>
  <si>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</si>
  <si>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</si>
  <si>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</si>
  <si>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</si>
  <si>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</si>
  <si>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</si>
  <si>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</si>
  <si>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</si>
  <si>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</si>
  <si>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</si>
  <si>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</si>
  <si>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</si>
  <si>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</si>
  <si>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</si>
  <si>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</si>
  <si>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</si>
  <si>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</si>
  <si>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</si>
  <si>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</si>
  <si>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</si>
  <si>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</si>
  <si>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</si>
  <si>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</si>
  <si>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</si>
  <si>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</si>
  <si>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</si>
  <si>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</si>
  <si>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</si>
  <si>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</si>
  <si>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</si>
  <si>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</si>
  <si>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</si>
  <si>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</si>
  <si>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</si>
  <si>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</si>
  <si>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</si>
  <si>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</si>
  <si>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</si>
  <si>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</si>
  <si>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</si>
  <si>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</si>
  <si>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</si>
  <si>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</si>
  <si>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</si>
  <si>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</si>
  <si>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</si>
  <si>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</si>
  <si>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</si>
  <si>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</si>
  <si>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</si>
  <si>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</si>
  <si>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</si>
  <si>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</si>
  <si>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</si>
  <si>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</si>
  <si>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</si>
  <si>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</si>
  <si>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</si>
  <si>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</si>
  <si>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</si>
  <si>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</si>
  <si>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</si>
  <si>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</si>
  <si>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</si>
  <si>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</si>
  <si>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</si>
  <si>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</si>
  <si>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</si>
  <si>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</si>
  <si>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</si>
  <si>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</si>
  <si>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</si>
  <si>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</si>
  <si>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</si>
  <si>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</si>
  <si>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</si>
  <si>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</si>
  <si>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</si>
  <si>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</si>
  <si>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</si>
  <si>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</si>
  <si>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</si>
  <si>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</si>
  <si>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</si>
  <si>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</si>
  <si>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</si>
  <si>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</si>
  <si>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</si>
  <si>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</si>
  <si>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</si>
  <si>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</si>
  <si>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</si>
  <si>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</si>
  <si>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</si>
  <si>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</si>
  <si>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</si>
  <si>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</si>
  <si>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</si>
  <si>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</si>
  <si>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</si>
  <si>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</si>
  <si>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</si>
  <si>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</si>
  <si>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</si>
  <si>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</si>
  <si>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</si>
  <si>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</si>
  <si>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</si>
  <si>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</si>
  <si>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</si>
  <si>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</si>
  <si>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</si>
  <si>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</si>
  <si>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</si>
  <si>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</si>
  <si>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</si>
  <si>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</si>
  <si>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</si>
  <si>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</si>
  <si>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</si>
  <si>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</si>
  <si>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</si>
  <si>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</si>
  <si>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</si>
  <si>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</si>
  <si>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</si>
  <si>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</si>
  <si>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</si>
  <si>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</si>
  <si>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</si>
  <si>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</si>
  <si>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</si>
  <si>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</si>
  <si>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</si>
  <si>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</si>
  <si>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</si>
  <si>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</si>
  <si>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</si>
  <si>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</si>
  <si>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</si>
  <si>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</si>
  <si>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</si>
  <si>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</si>
  <si>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</si>
  <si>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</si>
  <si>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</si>
  <si>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</si>
  <si>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</si>
  <si>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</si>
  <si>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</si>
  <si>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</si>
  <si>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</si>
  <si>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</si>
  <si>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</si>
  <si>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</si>
  <si>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</si>
  <si>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</si>
  <si>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</si>
  <si>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</si>
  <si>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</si>
  <si>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</si>
  <si>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</si>
  <si>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</si>
  <si>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</si>
  <si>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</si>
  <si>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</si>
  <si>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</si>
  <si>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</si>
  <si>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</si>
  <si>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</si>
  <si>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</si>
  <si>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</si>
  <si>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</si>
  <si>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</si>
  <si>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</si>
  <si>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</si>
  <si>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</si>
  <si>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</si>
  <si>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</si>
  <si>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</si>
  <si>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</si>
  <si>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</si>
  <si>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</si>
  <si>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</si>
  <si>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</si>
  <si>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</si>
  <si>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</si>
  <si>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</si>
  <si>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</si>
  <si>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</si>
  <si>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</si>
  <si>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</si>
  <si>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</si>
  <si>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</si>
  <si>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</si>
  <si>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</si>
  <si>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</si>
  <si>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</si>
  <si>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</si>
  <si>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</si>
  <si>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</si>
  <si>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</si>
  <si>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</si>
  <si>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</si>
  <si>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</si>
  <si>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</si>
  <si>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</si>
  <si>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</si>
  <si>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</si>
  <si>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</si>
  <si>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</si>
  <si>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</si>
  <si>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</si>
  <si>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</si>
  <si>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</si>
  <si>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</si>
  <si>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</si>
  <si>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</si>
  <si>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</si>
  <si>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</si>
  <si>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</si>
  <si>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</si>
  <si>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</si>
  <si>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</si>
  <si>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</si>
  <si>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</si>
  <si>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</si>
  <si>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</si>
  <si>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</si>
  <si>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</si>
  <si>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</si>
  <si>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</si>
  <si>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</si>
  <si>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</si>
  <si>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</si>
  <si>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</si>
  <si>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</si>
  <si>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</si>
  <si>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</si>
  <si>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</si>
  <si>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</si>
  <si>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</si>
  <si>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</si>
  <si>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</si>
  <si>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</si>
  <si>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</si>
  <si>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</si>
  <si>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</si>
  <si>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</si>
  <si>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</si>
  <si>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</si>
  <si>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</si>
  <si>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</si>
  <si>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</si>
  <si>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</si>
  <si>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</si>
  <si>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</si>
  <si>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</si>
  <si>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</si>
  <si>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</si>
  <si>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</si>
  <si>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</si>
  <si>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</si>
  <si>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</si>
  <si>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</si>
  <si>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</si>
  <si>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</si>
  <si>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</si>
  <si>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</si>
  <si>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</si>
  <si>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</si>
  <si>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</si>
  <si>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</si>
  <si>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</si>
  <si>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</si>
  <si>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</si>
  <si>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</si>
  <si>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</si>
  <si>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</si>
  <si>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</si>
  <si>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</si>
  <si>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</si>
  <si>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</si>
  <si>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</si>
  <si>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</si>
  <si>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</si>
  <si>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</si>
  <si>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</si>
  <si>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</si>
  <si>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</si>
  <si>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</si>
  <si>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</si>
  <si>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</si>
  <si>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</si>
  <si>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</si>
  <si>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</si>
  <si>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</si>
  <si>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</si>
  <si>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</si>
  <si>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</si>
  <si>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</si>
  <si>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</si>
  <si>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</si>
  <si>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</si>
  <si>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</si>
  <si>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</si>
  <si>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</si>
  <si>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</si>
  <si>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</si>
  <si>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</si>
  <si>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</si>
  <si>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</si>
  <si>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</si>
  <si>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</si>
  <si>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</si>
  <si>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</si>
  <si>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</si>
  <si>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</si>
  <si>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</si>
  <si>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</si>
  <si>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</si>
  <si>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</si>
  <si>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</si>
  <si>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</si>
  <si>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</si>
  <si>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</si>
  <si>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</si>
  <si>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</si>
  <si>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</si>
  <si>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</si>
  <si>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</si>
  <si>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</si>
  <si>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</si>
  <si>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</si>
  <si>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</si>
  <si>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</si>
  <si>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</si>
  <si>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</si>
  <si>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</si>
  <si>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</si>
  <si>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</si>
  <si>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</si>
  <si>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</si>
  <si>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</si>
  <si>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</si>
  <si>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</si>
  <si>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</si>
  <si>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</si>
  <si>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</si>
  <si>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</si>
  <si>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</si>
  <si>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</si>
  <si>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</si>
  <si>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</si>
  <si>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</si>
  <si>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</si>
  <si>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</si>
  <si>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</si>
  <si>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</si>
  <si>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</si>
  <si>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</si>
  <si>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</si>
  <si>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</si>
  <si>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</si>
  <si>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</si>
  <si>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</si>
  <si>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</si>
  <si>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</si>
  <si>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</si>
  <si>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</si>
  <si>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</si>
  <si>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</si>
  <si>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</si>
  <si>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</si>
  <si>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</si>
  <si>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</si>
  <si>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</si>
  <si>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</si>
  <si>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</si>
  <si>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</si>
  <si>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</si>
  <si>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</si>
  <si>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</si>
  <si>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</si>
  <si>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</si>
  <si>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</si>
  <si>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</si>
  <si>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</si>
  <si>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</si>
  <si>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</si>
  <si>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</si>
  <si>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</si>
  <si>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</si>
  <si>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</si>
  <si>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</si>
  <si>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</si>
  <si>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</si>
  <si>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</si>
  <si>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</si>
  <si>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</si>
  <si>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</si>
  <si>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</si>
  <si>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</si>
  <si>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</si>
  <si>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</si>
  <si>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</si>
  <si>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</si>
  <si>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</si>
  <si>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</si>
  <si>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</si>
  <si>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</si>
  <si>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</si>
  <si>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</si>
  <si>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</si>
  <si>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</si>
  <si>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</si>
  <si>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</si>
  <si>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</si>
  <si>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</si>
  <si>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</si>
  <si>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</si>
  <si>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</si>
  <si>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</si>
  <si>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</si>
  <si>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</si>
  <si>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</si>
  <si>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</si>
  <si>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</si>
  <si>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</si>
  <si>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</si>
  <si>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</si>
  <si>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</si>
  <si>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</si>
  <si>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</si>
  <si>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</si>
  <si>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</si>
  <si>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</si>
  <si>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</si>
  <si>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</si>
  <si>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</si>
  <si>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</si>
  <si>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</si>
  <si>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</si>
  <si>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</si>
  <si>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</si>
  <si>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</si>
  <si>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</si>
  <si>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</si>
  <si>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</si>
  <si>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</si>
  <si>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</si>
  <si>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</si>
  <si>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</si>
  <si>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</si>
  <si>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</si>
  <si>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</si>
  <si>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</si>
  <si>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</si>
  <si>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</si>
  <si>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</si>
  <si>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</si>
  <si>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</si>
  <si>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</si>
  <si>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</si>
  <si>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</si>
  <si>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</si>
  <si>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</si>
  <si>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</si>
  <si>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</si>
  <si>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</si>
  <si>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</si>
  <si>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</si>
  <si>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</si>
  <si>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</si>
  <si>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</si>
  <si>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</si>
  <si>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</si>
  <si>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</si>
  <si>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</si>
  <si>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</si>
  <si>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</si>
  <si>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</si>
  <si>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</si>
  <si>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</si>
  <si>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</si>
  <si>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</si>
  <si>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</si>
  <si>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</si>
  <si>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</si>
  <si>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</si>
  <si>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</si>
  <si>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</si>
  <si>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</si>
  <si>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</si>
  <si>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</si>
  <si>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</si>
  <si>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</si>
  <si>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</si>
  <si>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</si>
  <si>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</si>
  <si>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</si>
  <si>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</si>
  <si>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</si>
  <si>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</si>
  <si>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</si>
  <si>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</si>
  <si>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</si>
  <si>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</si>
  <si>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</si>
  <si>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</si>
  <si>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</si>
  <si>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</si>
  <si>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</si>
  <si>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</si>
  <si>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</si>
  <si>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</si>
  <si>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</si>
  <si>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</si>
  <si>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</si>
  <si>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</si>
  <si>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</si>
  <si>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</si>
  <si>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</si>
  <si>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</si>
  <si>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</si>
  <si>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</si>
  <si>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</si>
  <si>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</si>
  <si>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</si>
  <si>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</si>
  <si>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</si>
  <si>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</si>
  <si>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</si>
  <si>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</si>
  <si>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</si>
  <si>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</si>
  <si>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</si>
  <si>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</si>
  <si>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</si>
  <si>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</si>
  <si>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</si>
  <si>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</si>
  <si>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</si>
  <si>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</si>
  <si>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</si>
  <si>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</si>
  <si>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</si>
  <si>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</si>
  <si>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</si>
  <si>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</si>
  <si>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</si>
  <si>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</si>
  <si>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</si>
  <si>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</si>
  <si>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</si>
  <si>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</si>
  <si>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</si>
  <si>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</si>
  <si>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</si>
  <si>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</si>
  <si>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</si>
  <si>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</si>
  <si>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</si>
  <si>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</si>
  <si>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</si>
  <si>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</si>
  <si>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</si>
  <si>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</si>
  <si>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</si>
  <si>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</si>
  <si>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</si>
  <si>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</si>
  <si>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</si>
  <si>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</si>
  <si>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</si>
  <si>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</si>
  <si>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</si>
  <si>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</si>
  <si>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</si>
  <si>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</si>
  <si>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</si>
  <si>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</si>
  <si>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</si>
  <si>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</si>
  <si>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</si>
  <si>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</si>
  <si>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</si>
  <si>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</si>
  <si>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</si>
  <si>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</si>
  <si>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</si>
  <si>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</si>
  <si>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</si>
  <si>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</si>
  <si>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</si>
  <si>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</si>
  <si>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</si>
  <si>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</si>
  <si>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</si>
  <si>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</si>
  <si>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</si>
  <si>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</si>
  <si>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</si>
  <si>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</si>
  <si>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</si>
  <si>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</si>
  <si>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</si>
  <si>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</si>
  <si>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</si>
  <si>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</si>
  <si>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</si>
  <si>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</si>
  <si>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</si>
  <si>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</si>
  <si>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</si>
  <si>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</si>
  <si>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</si>
  <si>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</si>
  <si>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</si>
  <si>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</si>
  <si>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</si>
  <si>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</si>
  <si>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</si>
  <si>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</si>
  <si>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</si>
  <si>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</si>
  <si>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</si>
  <si>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</si>
  <si>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</si>
  <si>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</si>
  <si>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</si>
  <si>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</si>
  <si>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</si>
  <si>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</si>
  <si>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</si>
  <si>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</si>
  <si>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</si>
  <si>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</si>
  <si>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</si>
  <si>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</si>
  <si>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</si>
  <si>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</si>
  <si>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</si>
  <si>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</si>
  <si>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</si>
  <si>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</si>
  <si>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</si>
  <si>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</si>
  <si>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</si>
  <si>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</si>
  <si>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</si>
  <si>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</si>
  <si>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</si>
  <si>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</si>
  <si>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</si>
  <si>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</si>
  <si>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</si>
  <si>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</si>
  <si>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</si>
  <si>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</si>
  <si>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</si>
  <si>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</si>
  <si>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</si>
  <si>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</si>
  <si>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</si>
  <si>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</si>
  <si>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</si>
  <si>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</si>
  <si>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</si>
  <si>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</si>
  <si>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</si>
  <si>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</si>
  <si>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</si>
  <si>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</si>
  <si>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</si>
  <si>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</si>
  <si>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</si>
  <si>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</si>
  <si>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</si>
  <si>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</si>
  <si>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</si>
  <si>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</si>
  <si>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</si>
  <si>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</si>
  <si>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</si>
  <si>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</si>
  <si>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</si>
  <si>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</si>
  <si>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</si>
  <si>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</si>
  <si>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</si>
  <si>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</si>
  <si>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</si>
  <si>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</si>
  <si>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</si>
  <si>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</si>
  <si>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</si>
  <si>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</si>
  <si>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</si>
  <si>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</si>
  <si>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</si>
  <si>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</si>
  <si>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</si>
  <si>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</si>
  <si>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</si>
  <si>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</si>
  <si>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</si>
  <si>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</si>
  <si>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</si>
  <si>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</si>
  <si>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</si>
  <si>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</si>
  <si>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</si>
  <si>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</si>
  <si>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</si>
  <si>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</si>
  <si>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</si>
  <si>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</si>
  <si>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</si>
  <si>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</si>
  <si>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</si>
  <si>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</si>
  <si>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</si>
  <si>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</si>
  <si>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</si>
  <si>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</si>
  <si>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</si>
  <si>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</si>
  <si>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</si>
  <si>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</si>
  <si>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</si>
  <si>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</si>
  <si>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</si>
  <si>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</si>
  <si>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</si>
  <si>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</si>
  <si>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</si>
  <si>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</si>
  <si>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</si>
  <si>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</si>
  <si>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</si>
  <si>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</si>
  <si>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</si>
  <si>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</si>
  <si>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</si>
  <si>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</si>
  <si>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</si>
  <si>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</si>
  <si>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</si>
  <si>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</si>
  <si>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</si>
  <si>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</si>
  <si>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</si>
  <si>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</si>
  <si>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</si>
  <si>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</si>
  <si>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</si>
  <si>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</si>
  <si>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</si>
  <si>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</si>
  <si>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</si>
  <si>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</si>
  <si>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</si>
  <si>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</si>
  <si>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</si>
  <si>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</si>
  <si>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</si>
  <si>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</si>
  <si>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</si>
  <si>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</si>
  <si>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</si>
  <si>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</si>
  <si>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</si>
  <si>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</si>
  <si>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</si>
  <si>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</si>
  <si>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</si>
  <si>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</si>
  <si>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</si>
  <si>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</si>
  <si>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</si>
  <si>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</si>
  <si>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</si>
  <si>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</si>
  <si>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</si>
  <si>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</si>
  <si>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</si>
  <si>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</si>
  <si>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</si>
  <si>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</si>
  <si>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</si>
  <si>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</si>
  <si>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</si>
  <si>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</si>
  <si>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</si>
  <si>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</si>
  <si>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</si>
  <si>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</si>
  <si>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</si>
  <si>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</si>
  <si>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</si>
  <si>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</si>
  <si>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</si>
  <si>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</si>
  <si>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</si>
  <si>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</si>
  <si>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</si>
  <si>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</si>
  <si>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</si>
  <si>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</si>
  <si>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</si>
  <si>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</si>
  <si>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</si>
  <si>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</si>
  <si>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</si>
  <si>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</si>
  <si>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</si>
  <si>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</si>
  <si>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</si>
  <si>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</si>
  <si>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</si>
  <si>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</si>
  <si>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</si>
  <si>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</si>
  <si>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</si>
  <si>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</si>
  <si>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</si>
  <si>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</si>
  <si>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</si>
  <si>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</si>
  <si>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</si>
  <si>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</si>
  <si>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</si>
  <si>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</si>
  <si>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</si>
  <si>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</si>
  <si>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</si>
  <si>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</si>
  <si>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</si>
  <si>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</si>
  <si>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</si>
  <si>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</si>
  <si>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</si>
  <si>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</si>
  <si>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</si>
  <si>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</si>
  <si>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</si>
  <si>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</si>
  <si>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</si>
  <si>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</si>
  <si>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</si>
  <si>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</si>
  <si>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</si>
  <si>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</si>
  <si>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</si>
  <si>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</si>
  <si>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</si>
  <si>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</si>
  <si>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</si>
  <si>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</si>
  <si>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</si>
  <si>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</si>
  <si>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</si>
  <si>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</si>
  <si>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</si>
  <si>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</si>
  <si>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</si>
  <si>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</si>
  <si>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</si>
  <si>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</si>
  <si>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</si>
  <si>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</si>
  <si>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</si>
  <si>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</si>
  <si>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</si>
  <si>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</si>
  <si>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</si>
  <si>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</si>
  <si>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</si>
  <si>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</si>
  <si>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</si>
  <si>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</si>
  <si>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</si>
  <si>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</si>
  <si>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</si>
  <si>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</si>
  <si>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</si>
  <si>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</si>
  <si>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</si>
  <si>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</si>
  <si>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</si>
  <si>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</si>
  <si>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</si>
  <si>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</si>
  <si>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</si>
  <si>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</si>
  <si>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</si>
  <si>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</si>
  <si>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</si>
  <si>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</si>
  <si>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</si>
  <si>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</si>
  <si>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</si>
  <si>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</si>
  <si>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</si>
  <si>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</si>
  <si>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</si>
  <si>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</si>
  <si>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</si>
  <si>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</si>
  <si>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</si>
  <si>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</si>
  <si>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</si>
  <si>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</si>
  <si>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</si>
  <si>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</si>
  <si>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</si>
  <si>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</si>
  <si>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</si>
  <si>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</si>
  <si>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</si>
  <si>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</si>
  <si>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</si>
  <si>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</si>
  <si>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</si>
  <si>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</si>
  <si>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</si>
  <si>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</si>
  <si>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</si>
  <si>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</si>
  <si>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</si>
  <si>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</si>
  <si>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</si>
  <si>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</si>
  <si>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</si>
  <si>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</si>
  <si>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</si>
  <si>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</si>
  <si>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</si>
  <si>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</si>
  <si>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</si>
  <si>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</si>
  <si>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</si>
  <si>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</si>
  <si>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</si>
  <si>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</si>
  <si>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</si>
  <si>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</si>
  <si>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</si>
  <si>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</si>
  <si>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</si>
  <si>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</si>
  <si>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</si>
  <si>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</si>
  <si>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</si>
  <si>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</si>
  <si>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</si>
  <si>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</si>
  <si>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</si>
  <si>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</si>
  <si>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</si>
  <si>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</si>
  <si>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</si>
  <si>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</si>
  <si>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</si>
  <si>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</si>
  <si>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</si>
  <si>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</si>
  <si>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</si>
  <si>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</si>
  <si>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</si>
  <si>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</si>
  <si>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</si>
  <si>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</si>
  <si>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</si>
  <si>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</si>
  <si>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</si>
  <si>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</si>
  <si>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</si>
  <si>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</si>
  <si>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</si>
  <si>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</si>
  <si>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</si>
  <si>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</si>
  <si>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</si>
  <si>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</si>
  <si>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</si>
  <si>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</si>
  <si>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</si>
  <si>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</si>
  <si>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</si>
  <si>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</si>
  <si>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</si>
  <si>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</si>
  <si>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</si>
  <si>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</si>
  <si>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</si>
  <si>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</si>
  <si>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</si>
  <si>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</si>
  <si>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</si>
  <si>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</si>
  <si>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</si>
  <si>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</si>
  <si>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</si>
  <si>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</si>
  <si>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</si>
  <si>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</si>
  <si>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</si>
  <si>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</si>
  <si>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</si>
  <si>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</si>
  <si>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</si>
  <si>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</si>
  <si>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</si>
  <si>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</si>
  <si>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</si>
  <si>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</si>
  <si>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</si>
  <si>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</si>
  <si>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</si>
  <si>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</si>
  <si>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</si>
  <si>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</si>
  <si>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</si>
  <si>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</si>
  <si>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</si>
  <si>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</si>
  <si>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</si>
  <si>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</si>
  <si>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</si>
  <si>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</si>
  <si>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</si>
  <si>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</si>
  <si>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</si>
  <si>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</si>
  <si>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</si>
  <si>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</si>
  <si>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</si>
  <si>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</si>
  <si>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</si>
  <si>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</si>
  <si>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</si>
  <si>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</si>
  <si>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</si>
  <si>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</si>
  <si>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</si>
  <si>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</si>
  <si>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</si>
  <si>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</si>
  <si>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</si>
  <si>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</si>
  <si>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</si>
  <si>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</si>
  <si>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</si>
  <si>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</si>
  <si>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</si>
  <si>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</si>
  <si>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</si>
  <si>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</si>
  <si>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</si>
  <si>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</si>
  <si>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</si>
  <si>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</si>
  <si>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</si>
  <si>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</si>
  <si>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</si>
  <si>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</si>
  <si>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</si>
  <si>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</si>
  <si>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</si>
  <si>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</si>
  <si>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</si>
  <si>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</si>
  <si>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</si>
  <si>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</si>
  <si>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</si>
  <si>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</si>
  <si>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</si>
  <si>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</si>
  <si>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</si>
  <si>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</si>
  <si>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</si>
  <si>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</si>
  <si>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</si>
  <si>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</si>
  <si>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</si>
  <si>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</si>
  <si>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</si>
  <si>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</si>
  <si>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</si>
  <si>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</si>
  <si>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</si>
  <si>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</si>
  <si>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</si>
  <si>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</si>
  <si>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</si>
  <si>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</si>
  <si>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</si>
  <si>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</si>
  <si>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</si>
  <si>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</si>
  <si>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</si>
  <si>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</si>
  <si>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</si>
  <si>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</si>
  <si>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</si>
  <si>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</si>
  <si>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</si>
  <si>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</si>
  <si>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</si>
  <si>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</si>
  <si>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</si>
  <si>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</si>
  <si>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</si>
  <si>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</si>
  <si>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</si>
  <si>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</si>
  <si>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</si>
  <si>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</si>
  <si>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</si>
  <si>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</si>
  <si>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</si>
  <si>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</si>
  <si>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</si>
  <si>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</si>
  <si>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</si>
  <si>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</si>
  <si>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</si>
  <si>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</si>
  <si>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</si>
  <si>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</si>
  <si>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</si>
  <si>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</si>
  <si>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</si>
  <si>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</si>
  <si>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</si>
  <si>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</si>
  <si>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</si>
  <si>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</si>
  <si>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</si>
  <si>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</si>
  <si>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</si>
  <si>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</si>
  <si>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</si>
  <si>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</si>
  <si>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</si>
  <si>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</si>
  <si>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</si>
  <si>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</si>
  <si>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</si>
  <si>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</si>
  <si>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</si>
  <si>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</si>
  <si>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</si>
  <si>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</si>
  <si>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</si>
  <si>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</si>
  <si>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</si>
  <si>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</si>
  <si>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</si>
  <si>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</si>
  <si>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</si>
  <si>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</si>
  <si>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</si>
  <si>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</si>
  <si>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</si>
  <si>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</si>
  <si>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</si>
  <si>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</si>
  <si>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</si>
  <si>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</si>
  <si>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</si>
  <si>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</si>
  <si>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</si>
  <si>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</si>
  <si>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</si>
  <si>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</si>
  <si>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</si>
  <si>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</si>
  <si>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</si>
  <si>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</si>
  <si>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</si>
  <si>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</si>
  <si>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</si>
  <si>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</si>
  <si>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</si>
  <si>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</si>
  <si>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</si>
  <si>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</si>
  <si>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</si>
  <si>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</si>
  <si>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</si>
  <si>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</si>
  <si>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</si>
  <si>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</si>
  <si>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</si>
  <si>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</si>
  <si>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</si>
  <si>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</si>
  <si>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</si>
  <si>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</si>
  <si>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</si>
  <si>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</si>
  <si>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</si>
  <si>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</si>
  <si>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</si>
  <si>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</si>
  <si>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</si>
  <si>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</si>
  <si>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</si>
  <si>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</si>
  <si>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</si>
  <si>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</si>
  <si>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</si>
  <si>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</si>
  <si>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</si>
  <si>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</si>
  <si>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</si>
  <si>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</si>
  <si>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</si>
  <si>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</si>
  <si>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</si>
  <si>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</si>
  <si>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</si>
  <si>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</si>
  <si>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</si>
  <si>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</si>
  <si>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</si>
  <si>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</si>
  <si>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</si>
  <si>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</si>
  <si>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</si>
  <si>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</si>
  <si>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</si>
  <si>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</si>
  <si>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</si>
  <si>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</si>
  <si>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</si>
  <si>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</si>
  <si>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</si>
  <si>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</si>
  <si>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</si>
  <si>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</si>
  <si>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</si>
  <si>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</si>
  <si>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</si>
  <si>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</si>
  <si>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</si>
  <si>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</si>
  <si>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</si>
  <si>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</si>
  <si>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</si>
  <si>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</si>
  <si>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</si>
  <si>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</si>
  <si>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</si>
  <si>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</si>
  <si>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</si>
  <si>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</si>
  <si>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</si>
  <si>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</si>
  <si>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</si>
  <si>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</si>
  <si>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</si>
  <si>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</si>
  <si>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</si>
  <si>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</si>
  <si>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</si>
  <si>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</si>
  <si>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</si>
  <si>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</si>
  <si>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</si>
  <si>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</si>
  <si>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</si>
  <si>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</si>
  <si>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</si>
  <si>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</si>
  <si>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</si>
  <si>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</si>
  <si>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</si>
  <si>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</si>
  <si>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</si>
  <si>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</si>
  <si>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</si>
  <si>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</si>
  <si>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</si>
  <si>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</si>
  <si>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</si>
  <si>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</si>
  <si>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</si>
  <si>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</si>
  <si>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</si>
  <si>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</si>
  <si>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</si>
  <si>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</si>
  <si>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</si>
  <si>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</si>
  <si>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</si>
  <si>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</si>
  <si>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</si>
  <si>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</si>
  <si>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</si>
  <si>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</si>
  <si>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</si>
  <si>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</si>
  <si>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</si>
  <si>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</si>
  <si>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</si>
  <si>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</si>
  <si>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</si>
  <si>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</si>
  <si>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</si>
  <si>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</si>
  <si>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</si>
  <si>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</si>
  <si>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</si>
  <si>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</si>
  <si>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</si>
  <si>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</si>
  <si>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</si>
  <si>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</si>
  <si>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</si>
  <si>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</si>
  <si>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</si>
  <si>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</si>
  <si>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</si>
  <si>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</si>
  <si>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</si>
  <si>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</si>
  <si>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</si>
  <si>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</si>
  <si>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</si>
  <si>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</si>
  <si>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</si>
  <si>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</si>
  <si>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</si>
  <si>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</si>
  <si>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</si>
  <si>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</si>
  <si>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</si>
  <si>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</si>
  <si>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</si>
  <si>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</si>
  <si>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</si>
  <si>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</si>
  <si>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</si>
  <si>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</si>
  <si>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</si>
  <si>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</si>
  <si>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</si>
  <si>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</si>
  <si>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</si>
  <si>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</si>
  <si>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</si>
  <si>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</si>
  <si>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</si>
  <si>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</si>
  <si>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</si>
  <si>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</si>
  <si>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</si>
  <si>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</si>
  <si>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</si>
  <si>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</si>
  <si>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</si>
  <si>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</si>
  <si>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</si>
  <si>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</si>
  <si>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</si>
  <si>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</si>
  <si>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</si>
  <si>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</si>
  <si>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</si>
  <si>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</si>
  <si>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</si>
  <si>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</si>
  <si>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</si>
  <si>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</si>
  <si>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</si>
  <si>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</si>
  <si>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</si>
  <si>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</si>
  <si>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</si>
  <si>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</si>
  <si>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</si>
  <si>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</si>
  <si>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</si>
  <si>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</si>
  <si>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</si>
  <si>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</si>
  <si>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</si>
  <si>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</si>
  <si>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</si>
  <si>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</si>
  <si>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</si>
  <si>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</si>
  <si>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</si>
  <si>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</si>
  <si>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</si>
  <si>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</si>
  <si>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</si>
  <si>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</si>
  <si>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</si>
  <si>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</si>
  <si>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</si>
  <si>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</si>
  <si>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</si>
  <si>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</si>
  <si>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</si>
  <si>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</si>
  <si>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</si>
  <si>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</si>
  <si>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</si>
  <si>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</si>
  <si>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</si>
  <si>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</si>
  <si>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</si>
  <si>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</si>
  <si>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</si>
  <si>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</si>
  <si>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</si>
  <si>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</si>
  <si>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</si>
  <si>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</si>
  <si>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</si>
  <si>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</si>
  <si>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</si>
  <si>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</si>
  <si>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</si>
  <si>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</si>
  <si>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</si>
  <si>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</si>
  <si>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</si>
  <si>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</si>
  <si>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</si>
  <si>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</si>
  <si>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</si>
  <si>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</si>
  <si>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</si>
  <si>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</si>
  <si>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</si>
  <si>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</si>
  <si>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</si>
  <si>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</si>
  <si>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</si>
  <si>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</si>
  <si>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</si>
  <si>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</si>
  <si>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</si>
  <si>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</si>
  <si>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</si>
  <si>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</si>
  <si>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</si>
  <si>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</si>
  <si>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</si>
  <si>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</si>
  <si>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</si>
  <si>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</si>
  <si>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</si>
  <si>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</si>
  <si>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</si>
  <si>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</si>
  <si>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</si>
  <si>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</si>
  <si>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</si>
  <si>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</si>
  <si>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</si>
  <si>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</si>
  <si>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</si>
  <si>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</si>
  <si>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</si>
  <si>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</si>
  <si>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</si>
  <si>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</si>
  <si>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</si>
  <si>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</si>
  <si>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</si>
  <si>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</si>
  <si>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</si>
  <si>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</si>
  <si>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</si>
  <si>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</si>
  <si>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</si>
  <si>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</si>
  <si>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</si>
  <si>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</si>
  <si>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</si>
  <si>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</si>
  <si>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</si>
  <si>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</si>
  <si>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</si>
  <si>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</si>
  <si>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</si>
  <si>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</si>
  <si>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</si>
  <si>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</si>
  <si>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</si>
  <si>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</si>
  <si>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</si>
  <si>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</si>
  <si>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</si>
  <si>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</si>
  <si>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</si>
  <si>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</si>
  <si>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</si>
  <si>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</si>
  <si>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</si>
  <si>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</si>
  <si>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</si>
  <si>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</si>
  <si>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</si>
  <si>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</si>
  <si>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</si>
  <si>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</si>
  <si>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</si>
  <si>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</si>
  <si>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</si>
  <si>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</si>
  <si>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</si>
  <si>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</si>
  <si>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</si>
  <si>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</si>
  <si>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</si>
  <si>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</si>
  <si>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</si>
  <si>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</si>
  <si>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</si>
  <si>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</si>
  <si>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</si>
  <si>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</si>
  <si>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</si>
  <si>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</si>
  <si>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</si>
  <si>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</si>
  <si>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</si>
  <si>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</si>
  <si>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</si>
  <si>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</si>
  <si>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</si>
  <si>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</si>
  <si>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</si>
  <si>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</si>
  <si>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</si>
  <si>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</si>
  <si>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</si>
  <si>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</si>
  <si>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</si>
  <si>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</si>
  <si>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</si>
  <si>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</si>
  <si>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</si>
  <si>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</si>
  <si>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</si>
  <si>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</si>
  <si>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</si>
  <si>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</si>
  <si>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</si>
  <si>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</si>
  <si>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</si>
  <si>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</si>
  <si>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</si>
  <si>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</si>
  <si>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</si>
  <si>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</si>
  <si>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</si>
  <si>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</si>
  <si>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</si>
  <si>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</si>
  <si>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</si>
  <si>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</si>
  <si>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</si>
  <si>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</si>
  <si>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</si>
  <si>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</si>
  <si>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</si>
  <si>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</si>
  <si>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</si>
  <si>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</si>
  <si>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</si>
  <si>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</si>
  <si>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</si>
  <si>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</si>
  <si>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</si>
  <si>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</si>
  <si>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</si>
  <si>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</si>
  <si>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</si>
  <si>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</si>
  <si>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</si>
  <si>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</si>
  <si>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</si>
  <si>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</si>
  <si>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</si>
  <si>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</si>
  <si>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</si>
  <si>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</si>
  <si>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</si>
  <si>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</si>
  <si>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</si>
  <si>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</si>
  <si>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</si>
  <si>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</si>
  <si>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</si>
  <si>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</si>
  <si>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</si>
  <si>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</si>
  <si>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</si>
  <si>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</si>
  <si>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</si>
  <si>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</si>
  <si>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</si>
  <si>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</si>
  <si>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</si>
  <si>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</si>
  <si>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</si>
  <si>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</si>
  <si>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</si>
  <si>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</si>
  <si>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</si>
  <si>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</si>
  <si>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</si>
  <si>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</si>
  <si>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</si>
  <si>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</si>
  <si>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</si>
  <si>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</si>
  <si>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</si>
  <si>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</si>
  <si>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</si>
  <si>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</si>
  <si>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</si>
  <si>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</si>
  <si>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</si>
  <si>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</si>
  <si>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</si>
  <si>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</si>
  <si>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</si>
  <si>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</si>
  <si>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</si>
  <si>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</si>
  <si>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</si>
  <si>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</si>
  <si>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</si>
  <si>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</si>
  <si>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</si>
  <si>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</si>
  <si>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</si>
  <si>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</si>
  <si>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</si>
  <si>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</si>
  <si>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</si>
  <si>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</si>
  <si>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</si>
  <si>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</si>
  <si>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</si>
  <si>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</si>
  <si>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</si>
  <si>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</si>
  <si>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</si>
  <si>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</si>
  <si>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</si>
  <si>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</si>
  <si>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</si>
  <si>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</si>
  <si>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</si>
  <si>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</si>
  <si>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</si>
  <si>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</si>
  <si>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</si>
  <si>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</si>
  <si>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</si>
  <si>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</si>
  <si>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</si>
  <si>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</si>
  <si>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</si>
  <si>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</si>
  <si>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</si>
  <si>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</si>
  <si>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</si>
  <si>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</si>
  <si>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</si>
  <si>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</si>
  <si>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</si>
  <si>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</si>
  <si>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</si>
  <si>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</si>
  <si>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</si>
  <si>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</si>
  <si>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</si>
  <si>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</si>
  <si>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</si>
  <si>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</si>
  <si>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</si>
  <si>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</si>
  <si>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</si>
  <si>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</si>
  <si>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</si>
  <si>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</si>
  <si>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</si>
  <si>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</si>
  <si>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</si>
  <si>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</si>
  <si>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</si>
  <si>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</si>
  <si>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</si>
  <si>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</si>
  <si>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</si>
  <si>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</si>
  <si>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</si>
  <si>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</si>
  <si>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</si>
  <si>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</si>
  <si>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</si>
  <si>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</si>
  <si>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</si>
  <si>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</si>
  <si>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</si>
  <si>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</si>
  <si>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</si>
  <si>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</si>
  <si>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</si>
  <si>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</si>
  <si>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</si>
  <si>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</si>
  <si>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</si>
  <si>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</si>
  <si>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</si>
  <si>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</si>
  <si>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</si>
  <si>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</si>
  <si>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</si>
  <si>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</si>
  <si>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</si>
  <si>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</si>
  <si>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</si>
  <si>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</si>
  <si>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</si>
  <si>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</si>
  <si>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</si>
  <si>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</si>
  <si>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</si>
  <si>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</si>
  <si>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</si>
  <si>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</si>
  <si>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</si>
  <si>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</si>
  <si>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</si>
  <si>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</si>
  <si>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</si>
  <si>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</si>
  <si>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</si>
  <si>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</si>
  <si>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</si>
  <si>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</si>
  <si>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</si>
  <si>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</si>
  <si>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</si>
  <si>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</si>
  <si>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</si>
  <si>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</si>
  <si>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</si>
  <si>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</si>
  <si>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</si>
  <si>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</si>
  <si>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</si>
  <si>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</si>
  <si>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</si>
  <si>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</si>
  <si>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</si>
  <si>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</si>
  <si>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</si>
  <si>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</si>
  <si>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</si>
  <si>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</si>
  <si>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</si>
  <si>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</si>
  <si>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</si>
  <si>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</si>
  <si>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</si>
  <si>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</si>
  <si>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</si>
  <si>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</si>
  <si>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</si>
  <si>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</si>
  <si>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</si>
  <si>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</si>
  <si>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</si>
  <si>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</si>
  <si>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</si>
  <si>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</si>
  <si>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</si>
  <si>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</si>
  <si>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</si>
  <si>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</si>
  <si>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</si>
  <si>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</si>
  <si>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</si>
  <si>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</si>
  <si>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</si>
  <si>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</si>
  <si>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</si>
  <si>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</si>
  <si>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</si>
  <si>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</si>
  <si>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</si>
  <si>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</si>
  <si>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</si>
  <si>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</si>
  <si>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</si>
  <si>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</si>
  <si>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</si>
  <si>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</si>
  <si>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</si>
  <si>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</si>
  <si>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</si>
  <si>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</si>
  <si>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</si>
  <si>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</si>
  <si>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</si>
  <si>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</si>
  <si>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</si>
  <si>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</si>
  <si>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</si>
  <si>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</si>
  <si>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</si>
  <si>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</si>
  <si>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</si>
  <si>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</si>
  <si>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</si>
  <si>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</si>
  <si>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</si>
  <si>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</si>
  <si>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</si>
  <si>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</si>
  <si>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</si>
  <si>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</si>
  <si>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</si>
  <si>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</si>
  <si>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</si>
  <si>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</si>
  <si>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</si>
  <si>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</si>
  <si>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</si>
  <si>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</si>
  <si>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</si>
  <si>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</si>
  <si>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</si>
  <si>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</si>
  <si>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</si>
  <si>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</si>
  <si>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</si>
  <si>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</si>
  <si>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</si>
  <si>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</si>
  <si>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</si>
  <si>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</si>
  <si>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</si>
  <si>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</si>
  <si>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</si>
  <si>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</si>
  <si>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</si>
  <si>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</si>
  <si>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</si>
  <si>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</si>
  <si>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</si>
  <si>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</si>
  <si>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</si>
  <si>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</si>
  <si>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</si>
  <si>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</si>
  <si>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</si>
  <si>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</si>
  <si>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</si>
  <si>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</si>
  <si>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</si>
  <si>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</si>
  <si>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</si>
  <si>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</si>
  <si>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</si>
  <si>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</si>
  <si>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</si>
  <si>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</si>
  <si>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</si>
  <si>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</si>
  <si>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</si>
  <si>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</si>
  <si>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</si>
  <si>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</si>
  <si>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</si>
  <si>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</si>
  <si>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</si>
  <si>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</si>
  <si>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</si>
  <si>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</si>
  <si>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</si>
  <si>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</si>
  <si>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</si>
  <si>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</si>
  <si>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</si>
  <si>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</si>
  <si>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</si>
  <si>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</si>
  <si>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</si>
  <si>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</si>
  <si>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</si>
  <si>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</si>
  <si>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</si>
  <si>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</si>
  <si>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</si>
  <si>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</si>
  <si>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</si>
  <si>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</si>
  <si>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</si>
  <si>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</si>
  <si>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</si>
  <si>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</si>
  <si>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</si>
  <si>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</si>
  <si>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</si>
  <si>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</si>
  <si>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</si>
  <si>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</si>
  <si>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</si>
  <si>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</si>
  <si>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</si>
  <si>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</si>
  <si>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</si>
  <si>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</si>
  <si>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</si>
  <si>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</si>
  <si>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</si>
  <si>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</si>
  <si>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</si>
  <si>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</si>
  <si>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</si>
  <si>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</si>
  <si>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</si>
  <si>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</si>
  <si>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</si>
  <si>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</si>
  <si>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</si>
  <si>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</si>
  <si>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</si>
  <si>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</si>
  <si>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</si>
  <si>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</si>
  <si>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</si>
  <si>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</si>
  <si>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</si>
  <si>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</si>
  <si>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</si>
  <si>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</si>
  <si>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</si>
  <si>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</si>
  <si>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</si>
  <si>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</si>
  <si>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</si>
  <si>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</si>
  <si>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</si>
  <si>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</si>
  <si>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</si>
  <si>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</si>
  <si>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</si>
  <si>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</si>
  <si>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</si>
  <si>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</si>
  <si>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</si>
  <si>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</si>
  <si>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</si>
  <si>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</si>
  <si>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</si>
  <si>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</si>
  <si>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</si>
  <si>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</si>
  <si>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</si>
  <si>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</si>
  <si>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</si>
  <si>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</si>
  <si>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</si>
  <si>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</si>
  <si>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</si>
  <si>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</si>
  <si>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</si>
  <si>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</si>
  <si>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</si>
  <si>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</si>
  <si>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</si>
  <si>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</si>
  <si>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</si>
  <si>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</si>
  <si>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</si>
  <si>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</si>
  <si>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</si>
  <si>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</si>
  <si>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</si>
  <si>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</si>
  <si>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</si>
  <si>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</si>
  <si>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</si>
  <si>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</si>
  <si>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</si>
  <si>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</si>
  <si>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</si>
  <si>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</si>
  <si>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</si>
  <si>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</si>
  <si>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</si>
  <si>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</si>
  <si>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</si>
  <si>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</si>
  <si>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</si>
  <si>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</si>
  <si>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</si>
  <si>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</si>
  <si>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</si>
  <si>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</si>
  <si>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</si>
  <si>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</si>
  <si>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</si>
  <si>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</si>
  <si>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</si>
  <si>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</si>
  <si>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</si>
  <si>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</si>
  <si>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</si>
  <si>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</si>
  <si>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</si>
  <si>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</si>
  <si>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</si>
  <si>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</si>
  <si>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</si>
  <si>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</si>
  <si>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</si>
  <si>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</si>
  <si>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</si>
  <si>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</si>
  <si>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</si>
  <si>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</si>
  <si>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</si>
  <si>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</si>
  <si>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</si>
  <si>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</si>
  <si>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</si>
  <si>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</si>
  <si>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</si>
  <si>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</si>
  <si>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</si>
  <si>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</si>
  <si>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</si>
  <si>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</si>
  <si>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</si>
  <si>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</si>
  <si>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</si>
  <si>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</si>
  <si>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</si>
  <si>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</si>
  <si>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</si>
  <si>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</si>
  <si>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</si>
  <si>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</si>
  <si>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</si>
  <si>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</si>
  <si>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</si>
  <si>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</si>
  <si>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</si>
  <si>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</si>
  <si>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</si>
  <si>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</si>
  <si>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</si>
  <si>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</si>
  <si>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</si>
  <si>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</si>
  <si>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</si>
  <si>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</si>
  <si>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</si>
  <si>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</si>
  <si>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</si>
  <si>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</si>
  <si>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</si>
  <si>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</si>
  <si>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</si>
  <si>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</si>
  <si>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</si>
  <si>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</si>
  <si>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</si>
  <si>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</si>
  <si>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</si>
  <si>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</si>
  <si>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</si>
  <si>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</si>
  <si>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</si>
  <si>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</si>
  <si>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</si>
  <si>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</si>
  <si>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</si>
  <si>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</si>
  <si>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</si>
  <si>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</si>
  <si>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</si>
  <si>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</si>
  <si>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</si>
  <si>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</si>
  <si>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</si>
  <si>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</si>
  <si>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</si>
  <si>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</si>
  <si>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</si>
  <si>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</si>
  <si>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</si>
  <si>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</si>
  <si>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</si>
  <si>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</si>
  <si>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</si>
  <si>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</si>
  <si>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</si>
  <si>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</si>
  <si>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</si>
  <si>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</si>
  <si>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</si>
  <si>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</si>
  <si>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</si>
  <si>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</si>
  <si>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</si>
  <si>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</si>
  <si>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</si>
  <si>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</si>
  <si>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</si>
  <si>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</si>
  <si>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</si>
  <si>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</si>
  <si>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</si>
  <si>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</si>
  <si>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</si>
  <si>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</si>
  <si>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</si>
  <si>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</si>
  <si>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</si>
  <si>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</si>
  <si>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</si>
  <si>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</si>
  <si>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</si>
  <si>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</si>
  <si>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</si>
  <si>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</si>
  <si>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</si>
  <si>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</si>
  <si>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</si>
  <si>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</si>
  <si>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</si>
  <si>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</si>
  <si>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</si>
  <si>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</si>
  <si>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</si>
  <si>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</si>
  <si>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</si>
  <si>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</si>
  <si>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</si>
  <si>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</si>
  <si>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</si>
  <si>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</si>
  <si>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</si>
  <si>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</si>
  <si>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</si>
  <si>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</si>
  <si>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</si>
  <si>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</si>
  <si>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</si>
  <si>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</si>
  <si>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</si>
  <si>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</si>
  <si>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</si>
  <si>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</si>
  <si>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</si>
  <si>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</si>
  <si>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</si>
  <si>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</si>
  <si>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</si>
  <si>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</si>
  <si>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</si>
  <si>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</si>
  <si>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</si>
  <si>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</si>
  <si>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</si>
  <si>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</si>
  <si>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</si>
  <si>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</si>
  <si>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</si>
  <si>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</si>
  <si>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</si>
  <si>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</si>
  <si>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</si>
  <si>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</si>
  <si>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</si>
  <si>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</si>
  <si>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</si>
  <si>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</si>
  <si>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</si>
  <si>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</si>
  <si>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</si>
  <si>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</si>
  <si>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</si>
  <si>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</si>
  <si>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</si>
  <si>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</si>
  <si>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</si>
  <si>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</si>
  <si>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</si>
  <si>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</si>
  <si>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</si>
  <si>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</si>
  <si>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</si>
  <si>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</si>
  <si>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</si>
  <si>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</si>
  <si>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</si>
  <si>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</si>
  <si>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</si>
  <si>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</si>
  <si>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</si>
  <si>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</si>
  <si>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</si>
  <si>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</si>
  <si>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</si>
  <si>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</si>
  <si>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</si>
  <si>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</si>
  <si>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</si>
  <si>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</si>
  <si>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</si>
  <si>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</si>
  <si>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</si>
  <si>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</si>
  <si>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</si>
  <si>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</si>
  <si>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</si>
  <si>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</si>
  <si>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</si>
  <si>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</si>
  <si>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</si>
  <si>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</si>
  <si>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</si>
  <si>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</si>
  <si>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</si>
  <si>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</si>
  <si>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</si>
  <si>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</si>
  <si>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</si>
  <si>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</si>
  <si>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</si>
  <si>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</si>
  <si>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</si>
  <si>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</si>
  <si>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</si>
  <si>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</si>
  <si>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</si>
  <si>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</si>
  <si>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</si>
  <si>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</si>
  <si>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</si>
  <si>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</si>
  <si>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</si>
  <si>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</si>
  <si>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</si>
  <si>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</si>
  <si>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</si>
  <si>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</si>
  <si>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</si>
  <si>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</si>
  <si>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</si>
  <si>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</si>
  <si>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</si>
  <si>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</si>
  <si>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</si>
  <si>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</si>
  <si>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</si>
  <si>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</si>
  <si>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</si>
  <si>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</si>
  <si>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</si>
  <si>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</si>
  <si>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</si>
  <si>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</si>
  <si>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</si>
  <si>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</si>
  <si>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</si>
  <si>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</si>
  <si>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</si>
  <si>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</si>
  <si>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</si>
  <si>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</si>
  <si>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</si>
  <si>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</si>
  <si>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</si>
  <si>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</si>
  <si>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</si>
  <si>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</si>
  <si>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</si>
  <si>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</si>
  <si>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</si>
  <si>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</si>
  <si>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</si>
  <si>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</si>
  <si>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</si>
  <si>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</si>
  <si>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</si>
  <si>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</si>
  <si>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</si>
  <si>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</si>
  <si>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</si>
  <si>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</si>
  <si>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</si>
  <si>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</si>
  <si>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</si>
  <si>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</si>
  <si>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</si>
  <si>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</si>
  <si>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</si>
  <si>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</si>
  <si>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</si>
  <si>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</si>
  <si>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</si>
  <si>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</si>
  <si>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</si>
  <si>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</si>
  <si>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</si>
  <si>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</si>
  <si>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</si>
  <si>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</si>
  <si>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</si>
  <si>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</si>
  <si>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</si>
  <si>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</si>
  <si>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</si>
  <si>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</si>
  <si>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</si>
  <si>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</si>
  <si>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</si>
  <si>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</si>
  <si>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</si>
  <si>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</si>
  <si>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</si>
  <si>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</si>
  <si>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</si>
  <si>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</si>
  <si>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</si>
  <si>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</si>
  <si>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</si>
  <si>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</si>
  <si>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</si>
  <si>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</si>
  <si>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</si>
  <si>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</si>
  <si>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</si>
  <si>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</si>
  <si>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</si>
  <si>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</si>
  <si>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</si>
  <si>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</si>
  <si>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</si>
  <si>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</si>
  <si>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</si>
  <si>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</si>
  <si>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</si>
  <si>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</si>
  <si>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</si>
  <si>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</si>
  <si>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</si>
  <si>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</si>
  <si>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</si>
  <si>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</si>
  <si>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</si>
  <si>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</si>
  <si>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</si>
  <si>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</si>
  <si>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</si>
  <si>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</si>
  <si>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</si>
  <si>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</si>
  <si>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</si>
  <si>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</si>
  <si>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</si>
  <si>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</si>
  <si>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</si>
  <si>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</si>
  <si>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</si>
  <si>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</si>
  <si>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</si>
  <si>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</si>
  <si>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</si>
  <si>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</si>
  <si>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</si>
  <si>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</si>
  <si>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</si>
  <si>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</si>
  <si>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</si>
  <si>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</si>
  <si>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</si>
  <si>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</si>
  <si>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</si>
  <si>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</si>
  <si>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</si>
  <si>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</si>
  <si>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</si>
  <si>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</si>
  <si>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</si>
  <si>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</si>
  <si>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</si>
  <si>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</si>
  <si>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</si>
  <si>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</si>
  <si>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</si>
  <si>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</si>
  <si>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</si>
  <si>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</si>
  <si>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</si>
  <si>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</si>
  <si>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</si>
  <si>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</si>
  <si>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</si>
  <si>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</si>
  <si>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</si>
  <si>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</si>
  <si>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</si>
  <si>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</si>
  <si>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</si>
  <si>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</si>
  <si>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</si>
  <si>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</si>
  <si>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</si>
  <si>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</si>
  <si>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</si>
  <si>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</si>
  <si>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</si>
  <si>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</si>
  <si>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</si>
  <si>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</si>
  <si>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</si>
  <si>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</si>
  <si>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</si>
  <si>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</si>
  <si>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</si>
  <si>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</si>
  <si>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</si>
  <si>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</si>
  <si>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</si>
  <si>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</si>
  <si>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</si>
  <si>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</si>
  <si>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</si>
  <si>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</si>
  <si>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</si>
  <si>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</si>
  <si>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</si>
  <si>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</si>
  <si>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</si>
  <si>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</si>
  <si>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</si>
  <si>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</si>
  <si>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</si>
  <si>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</si>
  <si>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</si>
  <si>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</si>
  <si>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</si>
  <si>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</si>
  <si>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</si>
  <si>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</si>
  <si>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</si>
  <si>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</si>
  <si>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</si>
  <si>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</si>
  <si>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</si>
  <si>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</si>
  <si>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</si>
  <si>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</si>
  <si>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</si>
  <si>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</si>
  <si>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</si>
  <si>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</si>
  <si>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</si>
  <si>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</si>
  <si>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</si>
  <si>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</si>
  <si>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</si>
  <si>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</si>
  <si>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</si>
  <si>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</si>
  <si>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</si>
  <si>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</si>
  <si>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</si>
  <si>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</si>
  <si>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</si>
  <si>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</si>
  <si>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</si>
  <si>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</si>
  <si>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</si>
  <si>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</si>
  <si>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</si>
  <si>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</si>
  <si>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</si>
  <si>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</si>
  <si>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</si>
  <si>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</si>
  <si>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</si>
  <si>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</si>
  <si>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</si>
  <si>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</si>
  <si>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</si>
  <si>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</si>
  <si>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</si>
  <si>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</si>
  <si>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</si>
  <si>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</si>
  <si>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</si>
  <si>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</si>
  <si>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</si>
  <si>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</si>
  <si>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</si>
  <si>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</si>
  <si>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</si>
  <si>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</si>
  <si>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</si>
  <si>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</si>
  <si>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</si>
  <si>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</si>
  <si>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</si>
  <si>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</si>
  <si>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</si>
  <si>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</si>
  <si>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</si>
  <si>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</si>
  <si>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</si>
  <si>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</si>
  <si>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</si>
  <si>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</si>
  <si>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</si>
  <si>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</si>
  <si>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</si>
  <si>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</si>
  <si>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</si>
  <si>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</si>
  <si>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</si>
  <si>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</si>
  <si>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</si>
  <si>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</si>
  <si>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</si>
  <si>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</si>
  <si>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</si>
  <si>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</si>
  <si>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</si>
  <si>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</si>
  <si>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</si>
  <si>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</si>
  <si>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</si>
  <si>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</si>
  <si>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</si>
  <si>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</si>
  <si>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</si>
  <si>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</si>
  <si>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</si>
  <si>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</si>
  <si>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</si>
  <si>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</si>
  <si>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</si>
  <si>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</si>
  <si>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</si>
  <si>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</si>
  <si>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</si>
  <si>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</si>
  <si>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</si>
  <si>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</si>
  <si>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</si>
  <si>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</si>
  <si>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</si>
  <si>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</si>
  <si>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</si>
  <si>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</si>
  <si>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</si>
  <si>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</si>
  <si>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</si>
  <si>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</si>
  <si>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</si>
  <si>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</si>
  <si>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</si>
  <si>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</si>
  <si>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</si>
  <si>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</si>
  <si>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</si>
  <si>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</si>
  <si>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</si>
  <si>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</si>
  <si>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</si>
  <si>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</si>
  <si>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</si>
  <si>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</si>
  <si>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</si>
  <si>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</si>
  <si>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</si>
  <si>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</si>
  <si>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</si>
  <si>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</si>
  <si>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</si>
  <si>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</si>
  <si>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</si>
  <si>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</si>
  <si>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</si>
  <si>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</si>
  <si>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</si>
  <si>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</si>
  <si>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</si>
  <si>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</si>
  <si>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</si>
  <si>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</si>
  <si>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</si>
  <si>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</si>
  <si>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</si>
  <si>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</si>
  <si>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</si>
  <si>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</si>
  <si>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</si>
  <si>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</si>
  <si>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</si>
  <si>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</si>
  <si>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</si>
  <si>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</si>
  <si>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</si>
  <si>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</si>
  <si>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</si>
  <si>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</si>
  <si>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</si>
  <si>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</si>
  <si>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</si>
  <si>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</si>
  <si>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</si>
  <si>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</si>
  <si>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</si>
  <si>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</si>
  <si>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</si>
  <si>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</si>
  <si>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</si>
  <si>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</si>
  <si>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</si>
  <si>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</si>
  <si>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</si>
  <si>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</si>
  <si>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</si>
  <si>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</si>
  <si>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</si>
  <si>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</si>
  <si>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</si>
  <si>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</si>
  <si>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</si>
  <si>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</si>
  <si>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</si>
  <si>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</si>
  <si>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</si>
  <si>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</si>
  <si>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</si>
  <si>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</si>
  <si>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</si>
  <si>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</si>
  <si>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</si>
  <si>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</si>
  <si>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</si>
  <si>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</si>
  <si>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</si>
  <si>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</si>
  <si>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</si>
  <si>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</si>
  <si>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</si>
  <si>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</si>
  <si>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</si>
  <si>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</si>
  <si>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</si>
  <si>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</si>
  <si>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</si>
  <si>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</si>
  <si>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</si>
  <si>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</si>
  <si>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</si>
  <si>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</si>
  <si>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</si>
  <si>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</si>
  <si>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</si>
  <si>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</si>
  <si>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</si>
  <si>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</si>
  <si>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</si>
  <si>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</si>
  <si>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</si>
  <si>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</si>
  <si>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</si>
  <si>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</si>
  <si>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</si>
  <si>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</si>
  <si>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</si>
  <si>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</si>
  <si>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</si>
  <si>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</si>
  <si>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</si>
  <si>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</si>
  <si>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</si>
  <si>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</si>
  <si>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</si>
  <si>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</si>
  <si>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</si>
  <si>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</si>
  <si>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</si>
  <si>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</si>
  <si>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</si>
  <si>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</si>
  <si>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</si>
  <si>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</si>
  <si>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</si>
  <si>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</si>
  <si>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</si>
  <si>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</si>
  <si>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</si>
  <si>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</si>
  <si>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</si>
  <si>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</si>
  <si>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</si>
  <si>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</si>
  <si>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</si>
  <si>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</si>
  <si>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</si>
  <si>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</si>
  <si>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</si>
  <si>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</si>
  <si>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</si>
  <si>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</si>
  <si>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</si>
  <si>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</si>
  <si>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</si>
  <si>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</si>
  <si>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</si>
  <si>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</si>
  <si>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</si>
  <si>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</si>
  <si>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</si>
  <si>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</si>
  <si>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</si>
  <si>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</si>
  <si>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</si>
  <si>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</si>
  <si>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</si>
  <si>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</si>
  <si>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</si>
  <si>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</si>
  <si>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</si>
  <si>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</si>
  <si>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</si>
  <si>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</si>
  <si>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</si>
  <si>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</si>
  <si>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</si>
  <si>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</si>
  <si>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</si>
  <si>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</si>
  <si>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</si>
  <si>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</si>
  <si>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</si>
  <si>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</si>
  <si>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</si>
  <si>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</si>
  <si>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</si>
  <si>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</si>
  <si>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</si>
  <si>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</si>
  <si>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</si>
  <si>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</si>
  <si>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</si>
  <si>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</si>
  <si>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</si>
  <si>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</si>
  <si>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</si>
  <si>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</si>
  <si>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</si>
  <si>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</si>
  <si>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</si>
  <si>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</si>
  <si>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</si>
  <si>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</si>
  <si>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</si>
  <si>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</si>
  <si>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</si>
  <si>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</si>
  <si>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</si>
  <si>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</si>
  <si>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</si>
  <si>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</si>
  <si>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</si>
  <si>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</si>
  <si>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</si>
  <si>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</si>
  <si>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</si>
  <si>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</si>
  <si>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</si>
  <si>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</si>
  <si>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</si>
  <si>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</si>
  <si>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</si>
  <si>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</si>
  <si>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</si>
  <si>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</si>
  <si>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</si>
  <si>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</si>
  <si>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</si>
  <si>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</si>
  <si>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</si>
  <si>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</si>
  <si>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</si>
  <si>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</si>
  <si>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</si>
  <si>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</si>
  <si>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</si>
  <si>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</si>
  <si>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</si>
  <si>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</si>
  <si>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</si>
  <si>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</si>
  <si>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</si>
  <si>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</si>
  <si>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</si>
  <si>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</si>
  <si>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</si>
  <si>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</si>
  <si>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</si>
  <si>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</si>
  <si>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</si>
  <si>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</si>
  <si>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</si>
  <si>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</si>
  <si>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</si>
  <si>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</si>
  <si>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</si>
  <si>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</si>
  <si>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</si>
  <si>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</si>
  <si>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</si>
  <si>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</si>
  <si>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</si>
  <si>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</si>
  <si>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</si>
  <si>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</si>
  <si>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</si>
  <si>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</si>
  <si>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</si>
  <si>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</si>
  <si>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</si>
  <si>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</si>
  <si>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</si>
  <si>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</si>
  <si>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</si>
  <si>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</si>
  <si>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</si>
  <si>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</si>
  <si>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</si>
  <si>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</si>
  <si>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</si>
  <si>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</si>
  <si>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</si>
  <si>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</si>
  <si>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</si>
  <si>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</si>
  <si>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</si>
  <si>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</si>
  <si>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</si>
  <si>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</si>
  <si>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</si>
  <si>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</si>
  <si>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</si>
  <si>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</si>
  <si>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</si>
  <si>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</si>
  <si>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</si>
  <si>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</si>
  <si>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</si>
  <si>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</si>
  <si>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</si>
  <si>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</si>
  <si>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</si>
  <si>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</si>
  <si>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</si>
  <si>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</si>
  <si>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</si>
  <si>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</si>
  <si>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</si>
  <si>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</si>
  <si>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</si>
  <si>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</si>
  <si>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</si>
  <si>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</si>
  <si>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</si>
  <si>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</si>
  <si>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</si>
  <si>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</si>
  <si>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</si>
  <si>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</si>
  <si>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</si>
  <si>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</si>
  <si>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</si>
  <si>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</si>
  <si>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</si>
  <si>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</si>
  <si>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</si>
  <si>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</si>
  <si>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</si>
  <si>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</si>
  <si>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</si>
  <si>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</si>
  <si>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</si>
  <si>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</si>
  <si>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</si>
  <si>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</si>
  <si>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</si>
  <si>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</si>
  <si>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</si>
  <si>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</si>
  <si>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</si>
  <si>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</si>
  <si>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</si>
  <si>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</si>
  <si>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</si>
  <si>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</si>
  <si>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</si>
  <si>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</si>
  <si>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</si>
  <si>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</si>
  <si>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</si>
  <si>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</si>
  <si>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</si>
  <si>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</si>
  <si>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</si>
  <si>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</si>
  <si>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</si>
  <si>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</si>
  <si>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</si>
  <si>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</si>
  <si>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</si>
  <si>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</si>
  <si>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</si>
  <si>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</si>
  <si>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</si>
  <si>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</si>
  <si>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</si>
  <si>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</si>
  <si>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</si>
  <si>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</si>
  <si>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</si>
  <si>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</si>
  <si>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</si>
  <si>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</si>
  <si>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</si>
  <si>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</si>
  <si>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</si>
  <si>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</si>
  <si>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</si>
  <si>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</si>
  <si>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</si>
  <si>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</si>
  <si>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</si>
  <si>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</si>
  <si>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</si>
  <si>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</si>
  <si>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</si>
  <si>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</si>
  <si>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</si>
  <si>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</si>
  <si>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</si>
  <si>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</si>
  <si>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</si>
  <si>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</si>
  <si>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</si>
  <si>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</si>
  <si>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</si>
  <si>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</si>
  <si>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</si>
  <si>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</si>
  <si>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</si>
  <si>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</si>
  <si>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</si>
  <si>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</si>
  <si>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</si>
  <si>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</si>
  <si>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</si>
  <si>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</si>
  <si>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</si>
  <si>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</si>
  <si>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</si>
  <si>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</si>
  <si>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</si>
  <si>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</si>
  <si>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</si>
  <si>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</si>
  <si>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</si>
  <si>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</si>
  <si>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</si>
  <si>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</si>
  <si>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</si>
  <si>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</si>
  <si>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</si>
  <si>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</si>
  <si>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</si>
  <si>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</si>
  <si>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</si>
  <si>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</si>
  <si>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</si>
  <si>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</si>
  <si>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</si>
  <si>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</si>
  <si>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</si>
  <si>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</si>
  <si>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</si>
  <si>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</si>
  <si>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</si>
  <si>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</si>
  <si>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</si>
  <si>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</si>
  <si>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</si>
  <si>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</si>
  <si>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</si>
  <si>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</si>
  <si>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</si>
  <si>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</si>
  <si>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</si>
  <si>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</si>
  <si>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</si>
  <si>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</si>
  <si>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</si>
  <si>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</si>
  <si>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</si>
  <si>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</si>
  <si>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</si>
  <si>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</si>
  <si>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</si>
  <si>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</si>
  <si>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</si>
  <si>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</si>
  <si>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</si>
  <si>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</si>
  <si>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</si>
  <si>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</si>
  <si>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</si>
  <si>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</si>
  <si>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</si>
  <si>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</si>
  <si>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</si>
  <si>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</si>
  <si>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</si>
  <si>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</si>
  <si>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</si>
  <si>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</si>
  <si>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</si>
  <si>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</si>
  <si>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</si>
  <si>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</si>
  <si>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</si>
  <si>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</si>
  <si>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</si>
  <si>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</si>
  <si>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</si>
  <si>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</si>
  <si>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</si>
  <si>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</si>
  <si>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</si>
  <si>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</si>
  <si>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</si>
  <si>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</si>
  <si>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</si>
  <si>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</si>
  <si>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</si>
  <si>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</si>
  <si>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</si>
  <si>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</si>
  <si>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</si>
  <si>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</si>
  <si>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</si>
  <si>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</si>
  <si>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</si>
  <si>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</si>
  <si>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</si>
  <si>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</si>
  <si>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</si>
  <si>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</si>
  <si>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</si>
  <si>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</si>
  <si>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</si>
  <si>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</si>
  <si>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</si>
  <si>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</si>
  <si>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</si>
  <si>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</si>
  <si>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</si>
  <si>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</si>
  <si>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</si>
  <si>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</si>
  <si>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</si>
  <si>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</si>
  <si>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</si>
  <si>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</si>
  <si>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</si>
  <si>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</si>
  <si>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</si>
  <si>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</si>
  <si>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</si>
  <si>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</si>
  <si>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</si>
  <si>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</si>
  <si>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</si>
  <si>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</si>
  <si>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</si>
  <si>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</si>
  <si>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</si>
  <si>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</si>
  <si>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</si>
  <si>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</si>
  <si>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</si>
  <si>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</si>
  <si>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</si>
  <si>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</si>
  <si>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</si>
  <si>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</si>
  <si>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</si>
  <si>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</si>
  <si>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</si>
  <si>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</si>
  <si>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</si>
  <si>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</si>
  <si>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</si>
  <si>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</si>
  <si>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</si>
  <si>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</si>
  <si>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</si>
  <si>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</si>
  <si>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</si>
  <si>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</si>
  <si>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</si>
  <si>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</si>
  <si>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</si>
  <si>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</si>
  <si>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</si>
  <si>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</si>
  <si>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</si>
  <si>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</si>
  <si>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</si>
  <si>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</si>
  <si>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</si>
  <si>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</si>
  <si>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</si>
  <si>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</si>
  <si>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</si>
  <si>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</si>
  <si>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</si>
  <si>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</si>
  <si>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</si>
  <si>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</si>
  <si>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</si>
  <si>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</si>
  <si>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</si>
  <si>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</si>
  <si>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</si>
  <si>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</si>
  <si>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</si>
  <si>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</si>
  <si>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</si>
  <si>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</si>
  <si>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</si>
  <si>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</si>
  <si>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</si>
  <si>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</si>
  <si>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</si>
  <si>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</si>
  <si>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</si>
  <si>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</si>
  <si>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</si>
  <si>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</si>
  <si>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</si>
  <si>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</si>
  <si>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</si>
  <si>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</si>
  <si>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</si>
  <si>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</si>
  <si>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</si>
  <si>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</si>
  <si>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</si>
  <si>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</si>
  <si>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</si>
  <si>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</si>
  <si>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</si>
  <si>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</si>
  <si>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</si>
  <si>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</si>
  <si>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</si>
  <si>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</si>
  <si>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</si>
  <si>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</si>
  <si>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</si>
  <si>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</si>
  <si>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</si>
  <si>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</si>
  <si>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</si>
  <si>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</si>
  <si>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</si>
  <si>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</si>
  <si>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</si>
  <si>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</si>
  <si>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</si>
  <si>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</si>
  <si>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</si>
  <si>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</si>
  <si>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</si>
  <si>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</si>
  <si>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</si>
  <si>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</si>
  <si>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</si>
  <si>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</si>
  <si>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</si>
  <si>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</si>
  <si>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</si>
  <si>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</si>
  <si>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</si>
  <si>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</si>
  <si>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</si>
  <si>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</si>
  <si>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</si>
  <si>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</si>
  <si>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</si>
  <si>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</si>
  <si>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</si>
  <si>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</si>
  <si>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</si>
  <si>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</si>
  <si>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</si>
  <si>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</si>
  <si>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</si>
  <si>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</si>
  <si>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</si>
  <si>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</si>
  <si>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</si>
  <si>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</si>
  <si>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</si>
  <si>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</si>
  <si>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</si>
  <si>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</si>
  <si>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</si>
  <si>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</si>
  <si>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</si>
  <si>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</si>
  <si>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</si>
  <si>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</si>
  <si>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</si>
  <si>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</si>
  <si>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</si>
  <si>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</si>
  <si>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</si>
  <si>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</si>
  <si>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</si>
  <si>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</si>
  <si>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</si>
  <si>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</si>
  <si>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</si>
  <si>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</si>
  <si>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</si>
  <si>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</si>
  <si>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</si>
  <si>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</si>
  <si>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</si>
  <si>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</si>
  <si>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</si>
  <si>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</si>
  <si>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</si>
  <si>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</si>
  <si>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</si>
  <si>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</si>
  <si>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</si>
  <si>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</si>
  <si>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</si>
  <si>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</si>
  <si>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</si>
  <si>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</si>
  <si>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</si>
  <si>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</si>
  <si>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</si>
  <si>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</si>
  <si>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</si>
  <si>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</si>
  <si>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</si>
  <si>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</si>
  <si>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</si>
  <si>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</si>
  <si>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</si>
  <si>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</si>
  <si>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</si>
  <si>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</si>
  <si>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</si>
  <si>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</si>
  <si>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</si>
  <si>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</si>
  <si>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</si>
  <si>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</si>
  <si>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</si>
  <si>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</si>
  <si>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</si>
  <si>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</si>
  <si>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</si>
  <si>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</si>
  <si>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</si>
  <si>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</si>
  <si>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</si>
  <si>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</si>
  <si>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</si>
  <si>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</si>
  <si>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</si>
  <si>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</si>
  <si>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</si>
  <si>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</si>
  <si>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</si>
  <si>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</si>
  <si>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</si>
  <si>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</si>
  <si>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</si>
  <si>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</si>
  <si>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</si>
  <si>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</si>
  <si>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</si>
  <si>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</si>
  <si>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</si>
  <si>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</si>
  <si>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</si>
  <si>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</si>
  <si>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</si>
  <si>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</si>
  <si>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</si>
  <si>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</si>
  <si>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</si>
  <si>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</si>
  <si>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</si>
  <si>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</si>
  <si>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</si>
  <si>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</si>
  <si>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</si>
  <si>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</si>
  <si>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</si>
  <si>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</si>
  <si>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</si>
  <si>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</si>
  <si>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</si>
  <si>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</si>
  <si>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</si>
  <si>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</si>
  <si>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</si>
  <si>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</si>
  <si>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</si>
  <si>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</si>
  <si>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</si>
  <si>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</si>
  <si>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</si>
  <si>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</si>
  <si>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</si>
  <si>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</si>
  <si>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</si>
  <si>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</si>
  <si>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</si>
  <si>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</si>
  <si>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</si>
  <si>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</si>
  <si>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</si>
  <si>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</si>
  <si>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</si>
  <si>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</si>
  <si>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</si>
  <si>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</si>
  <si>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</si>
  <si>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</si>
  <si>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</si>
  <si>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</si>
  <si>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</si>
  <si>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</si>
  <si>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</si>
  <si>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</si>
  <si>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</si>
  <si>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</si>
  <si>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</si>
  <si>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</si>
  <si>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</si>
  <si>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</si>
  <si>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</si>
  <si>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</si>
  <si>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</si>
  <si>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</si>
  <si>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</si>
  <si>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</si>
  <si>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</si>
  <si>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</si>
  <si>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</si>
  <si>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</si>
  <si>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</si>
  <si>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</si>
  <si>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</si>
  <si>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</si>
  <si>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</si>
  <si>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</si>
  <si>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</si>
  <si>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</si>
  <si>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</si>
  <si>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</si>
  <si>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</si>
  <si>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</si>
  <si>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</si>
  <si>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</si>
  <si>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</si>
  <si>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</si>
  <si>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</si>
  <si>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</si>
  <si>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</si>
  <si>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</si>
  <si>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</si>
  <si>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</si>
  <si>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</si>
  <si>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</si>
  <si>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</si>
  <si>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</si>
  <si>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</si>
  <si>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</si>
  <si>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</si>
  <si>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</si>
  <si>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</si>
  <si>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</si>
  <si>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</si>
  <si>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</si>
  <si>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</si>
  <si>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</si>
  <si>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</si>
  <si>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</si>
  <si>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</si>
  <si>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</si>
  <si>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</si>
  <si>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</si>
  <si>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</si>
  <si>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</si>
  <si>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</si>
  <si>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</si>
  <si>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</si>
  <si>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</si>
  <si>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</si>
  <si>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</si>
  <si>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</si>
  <si>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</si>
  <si>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</si>
  <si>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</si>
  <si>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</si>
  <si>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</si>
  <si>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</si>
  <si>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</si>
  <si>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</si>
  <si>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</si>
  <si>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</si>
  <si>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</si>
  <si>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</si>
  <si>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</si>
  <si>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</si>
  <si>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</si>
  <si>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</si>
  <si>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</si>
  <si>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</si>
  <si>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</si>
  <si>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</si>
  <si>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</si>
  <si>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</si>
  <si>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</si>
  <si>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</si>
  <si>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</si>
  <si>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</si>
  <si>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</si>
  <si>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</si>
  <si>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</si>
  <si>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</si>
  <si>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</si>
  <si>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</si>
  <si>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</si>
  <si>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</si>
  <si>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</si>
  <si>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</si>
  <si>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</si>
  <si>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</si>
  <si>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</si>
  <si>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</si>
  <si>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</si>
  <si>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</si>
  <si>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</si>
  <si>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</si>
  <si>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</si>
  <si>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</si>
  <si>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</si>
  <si>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</si>
  <si>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</si>
  <si>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</si>
  <si>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</si>
  <si>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</si>
  <si>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</si>
  <si>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</si>
  <si>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</si>
  <si>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</si>
  <si>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</si>
  <si>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</si>
  <si>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</si>
  <si>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</si>
  <si>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</si>
  <si>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</si>
  <si>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</si>
  <si>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</si>
  <si>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</si>
  <si>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</si>
  <si>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</si>
  <si>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</si>
  <si>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</si>
  <si>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</si>
  <si>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</si>
  <si>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</si>
  <si>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</si>
  <si>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</si>
  <si>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</si>
  <si>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</si>
  <si>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</si>
  <si>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</si>
  <si>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</si>
  <si>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</si>
  <si>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</si>
  <si>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</si>
  <si>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</si>
  <si>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</si>
  <si>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</si>
  <si>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</si>
  <si>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</si>
  <si>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</si>
  <si>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</si>
  <si>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</si>
  <si>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</si>
  <si>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</si>
  <si>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</si>
  <si>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</si>
  <si>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</si>
  <si>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</si>
  <si>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</si>
  <si>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</si>
  <si>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</si>
  <si>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</si>
  <si>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</si>
  <si>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</si>
  <si>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</si>
  <si>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</si>
  <si>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</si>
  <si>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</si>
  <si>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</si>
  <si>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</si>
  <si>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</si>
  <si>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</si>
  <si>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</si>
  <si>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</si>
  <si>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</si>
  <si>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</si>
  <si>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</si>
  <si>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</si>
  <si>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</si>
  <si>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</si>
  <si>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</si>
  <si>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</si>
  <si>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</si>
  <si>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</si>
  <si>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</si>
  <si>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</si>
  <si>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</si>
  <si>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</si>
  <si>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</si>
  <si>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</si>
  <si>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</si>
  <si>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</si>
  <si>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</si>
  <si>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</si>
  <si>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</si>
  <si>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</si>
  <si>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</si>
  <si>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</si>
  <si>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</si>
  <si>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</si>
  <si>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</si>
  <si>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</si>
  <si>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</si>
  <si>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</si>
  <si>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</si>
  <si>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</si>
  <si>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</si>
  <si>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</si>
  <si>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</si>
  <si>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</si>
  <si>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</si>
  <si>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</si>
  <si>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</si>
  <si>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</si>
  <si>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</si>
  <si>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</si>
  <si>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</si>
  <si>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</si>
  <si>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</si>
  <si>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</si>
  <si>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</si>
  <si>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</si>
  <si>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</si>
  <si>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</si>
  <si>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</si>
  <si>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</si>
  <si>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</si>
  <si>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</si>
  <si>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</si>
  <si>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</si>
  <si>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</si>
  <si>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</si>
  <si>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</si>
  <si>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</si>
  <si>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</si>
  <si>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</si>
  <si>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</si>
  <si>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</si>
  <si>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</si>
  <si>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</si>
  <si>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</si>
  <si>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</si>
  <si>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</si>
  <si>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</si>
  <si>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</si>
  <si>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</si>
  <si>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</si>
  <si>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</si>
  <si>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</si>
  <si>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</si>
  <si>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</si>
  <si>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</si>
  <si>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</si>
  <si>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</si>
  <si>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</si>
  <si>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</si>
  <si>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</si>
  <si>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</si>
  <si>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</si>
  <si>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</si>
  <si>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</si>
  <si>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</si>
  <si>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</si>
  <si>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</si>
  <si>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</si>
  <si>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</si>
  <si>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</si>
  <si>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</si>
  <si>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</si>
  <si>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</si>
  <si>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</si>
  <si>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</si>
  <si>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</si>
  <si>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</si>
  <si>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</si>
  <si>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</si>
  <si>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</si>
  <si>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</si>
  <si>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</si>
  <si>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</si>
  <si>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</si>
  <si>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</si>
  <si>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</si>
  <si>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</si>
  <si>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</si>
  <si>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</si>
  <si>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</si>
  <si>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</si>
  <si>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</si>
  <si>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</si>
  <si>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</si>
  <si>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</si>
  <si>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</si>
  <si>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</si>
  <si>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</si>
  <si>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</si>
  <si>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</si>
  <si>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</si>
  <si>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</si>
  <si>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</si>
  <si>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</si>
  <si>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</si>
  <si>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</si>
  <si>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</si>
  <si>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</si>
  <si>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</si>
  <si>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</si>
  <si>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</si>
  <si>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</si>
  <si>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</si>
  <si>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</si>
  <si>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</si>
  <si>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</si>
  <si>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</si>
  <si>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</si>
  <si>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</si>
  <si>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</si>
  <si>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</si>
  <si>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</si>
  <si>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</si>
  <si>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</si>
  <si>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</si>
  <si>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</si>
  <si>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</si>
  <si>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</si>
  <si>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</si>
  <si>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</si>
  <si>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</si>
  <si>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</si>
  <si>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</si>
  <si>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</si>
  <si>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</si>
  <si>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</si>
  <si>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</si>
  <si>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</si>
  <si>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</si>
  <si>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</si>
  <si>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</si>
  <si>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</si>
  <si>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</si>
  <si>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</si>
  <si>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</si>
  <si>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</si>
  <si>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</si>
  <si>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</si>
  <si>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</si>
  <si>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</si>
  <si>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</si>
  <si>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</si>
  <si>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</si>
  <si>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</si>
  <si>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</si>
  <si>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</si>
  <si>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</si>
  <si>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</si>
  <si>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</si>
  <si>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</si>
  <si>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</si>
  <si>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</si>
  <si>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</si>
  <si>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</si>
  <si>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</si>
  <si>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</si>
  <si>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</si>
  <si>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</si>
  <si>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</si>
  <si>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</si>
  <si>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</si>
  <si>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</si>
  <si>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</si>
  <si>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</si>
  <si>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</si>
  <si>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</si>
  <si>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</si>
  <si>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</si>
  <si>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</si>
  <si>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</si>
  <si>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</si>
  <si>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</si>
  <si>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</si>
  <si>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</si>
  <si>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</si>
  <si>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</si>
  <si>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</si>
  <si>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</si>
  <si>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</si>
  <si>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</si>
  <si>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</si>
  <si>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</si>
  <si>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</si>
  <si>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</si>
  <si>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</si>
  <si>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</si>
  <si>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</si>
  <si>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</si>
  <si>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</si>
  <si>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</si>
  <si>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</si>
  <si>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</si>
  <si>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</si>
  <si>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</si>
  <si>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</si>
  <si>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</si>
  <si>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</si>
  <si>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</si>
  <si>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</si>
  <si>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</si>
  <si>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</si>
  <si>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</si>
  <si>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</si>
  <si>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</si>
  <si>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</si>
  <si>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</si>
  <si>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</si>
  <si>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</si>
  <si>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</si>
  <si>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</si>
  <si>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</si>
  <si>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</si>
  <si>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</si>
  <si>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</si>
  <si>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</si>
  <si>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</si>
  <si>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</si>
  <si>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</si>
  <si>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</si>
  <si>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</si>
  <si>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</si>
  <si>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</si>
  <si>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</si>
  <si>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</si>
  <si>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</si>
  <si>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</si>
  <si>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</si>
  <si>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</si>
  <si>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</si>
  <si>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</si>
  <si>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</si>
  <si>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</si>
  <si>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</si>
  <si>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</si>
  <si>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</si>
  <si>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</si>
  <si>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</si>
  <si>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</si>
  <si>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</si>
  <si>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</si>
  <si>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</si>
  <si>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</si>
  <si>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</si>
  <si>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</si>
  <si>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</si>
  <si>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</si>
  <si>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</si>
  <si>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</si>
  <si>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</si>
  <si>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</si>
  <si>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</si>
  <si>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</si>
  <si>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</si>
  <si>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</si>
  <si>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</si>
  <si>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</si>
  <si>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</si>
  <si>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</si>
  <si>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</si>
  <si>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</si>
  <si>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</si>
  <si>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</si>
  <si>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</si>
  <si>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</si>
  <si>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</si>
  <si>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</si>
  <si>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</si>
  <si>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</si>
  <si>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</si>
  <si>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</si>
  <si>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</si>
  <si>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</si>
  <si>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</si>
  <si>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</si>
  <si>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</si>
  <si>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</si>
  <si>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</si>
  <si>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</si>
  <si>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</si>
  <si>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</si>
  <si>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</si>
  <si>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</si>
  <si>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</si>
  <si>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</si>
  <si>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</si>
  <si>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</si>
  <si>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</si>
  <si>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</si>
  <si>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</si>
  <si>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</si>
  <si>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</si>
  <si>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</si>
  <si>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</si>
  <si>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</si>
  <si>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</si>
  <si>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</si>
  <si>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</si>
  <si>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</si>
  <si>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</si>
  <si>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</si>
  <si>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</si>
  <si>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</si>
  <si>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</si>
  <si>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</si>
  <si>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</si>
  <si>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</si>
  <si>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</si>
  <si>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</si>
  <si>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</si>
  <si>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</si>
  <si>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</si>
  <si>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</si>
  <si>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</si>
  <si>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</si>
  <si>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</si>
  <si>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</si>
  <si>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</si>
  <si>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</si>
  <si>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</si>
  <si>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</si>
  <si>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</si>
  <si>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</si>
  <si>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</si>
  <si>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</si>
  <si>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</si>
  <si>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</si>
  <si>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</si>
  <si>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</si>
  <si>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</si>
  <si>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</si>
  <si>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</si>
  <si>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</si>
  <si>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</si>
  <si>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</si>
  <si>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</si>
  <si>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</si>
  <si>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</si>
  <si>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</si>
  <si>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</si>
  <si>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</si>
  <si>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</si>
  <si>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</si>
  <si>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</si>
  <si>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</si>
  <si>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</si>
  <si>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</si>
  <si>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</si>
  <si>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</si>
  <si>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</si>
  <si>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</si>
  <si>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</si>
  <si>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</si>
  <si>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</si>
  <si>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</si>
  <si>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</si>
  <si>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</si>
  <si>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</si>
  <si>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</si>
  <si>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</si>
  <si>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</si>
  <si>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</si>
  <si>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</si>
  <si>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</si>
  <si>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</si>
  <si>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</si>
  <si>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</si>
  <si>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</si>
  <si>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</si>
  <si>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</si>
  <si>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</si>
  <si>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</si>
  <si>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</si>
  <si>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</si>
  <si>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</si>
  <si>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</si>
  <si>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</si>
  <si>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</si>
  <si>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</si>
  <si>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</si>
  <si>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</si>
  <si>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</si>
  <si>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</si>
  <si>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</si>
  <si>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</si>
  <si>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</si>
  <si>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</si>
  <si>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</si>
  <si>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</si>
  <si>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</si>
  <si>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</si>
  <si>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</si>
  <si>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</si>
  <si>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</si>
  <si>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</si>
  <si>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</si>
  <si>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</si>
  <si>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</si>
  <si>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</si>
  <si>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</si>
  <si>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</si>
  <si>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</si>
  <si>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</si>
  <si>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</si>
  <si>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</si>
  <si>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</si>
  <si>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</si>
  <si>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</si>
  <si>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</si>
  <si>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</si>
  <si>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</si>
  <si>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</si>
  <si>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</si>
  <si>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</si>
  <si>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</si>
  <si>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</si>
  <si>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</si>
  <si>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</si>
  <si>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</si>
  <si>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</si>
  <si>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</si>
  <si>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</si>
  <si>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</si>
  <si>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</si>
  <si>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</si>
  <si>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</si>
  <si>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</si>
  <si>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</si>
  <si>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</si>
  <si>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</si>
  <si>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</si>
  <si>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</si>
  <si>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</si>
  <si>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</si>
  <si>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</si>
  <si>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</si>
  <si>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</si>
  <si>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</si>
  <si>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</si>
  <si>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</si>
  <si>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</si>
  <si>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</si>
  <si>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</si>
  <si>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</si>
  <si>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</si>
  <si>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</si>
  <si>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</si>
  <si>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</si>
  <si>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</si>
  <si>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</si>
  <si>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</si>
  <si>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</si>
  <si>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</si>
  <si>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</si>
  <si>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</si>
  <si>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</si>
  <si>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</si>
  <si>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</si>
  <si>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</si>
  <si>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</si>
  <si>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</si>
  <si>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</si>
  <si>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</si>
  <si>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</si>
  <si>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</si>
  <si>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</si>
  <si>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</si>
  <si>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</si>
  <si>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</si>
  <si>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</si>
  <si>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</si>
  <si>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</si>
  <si>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</si>
  <si>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</si>
  <si>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</si>
  <si>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</si>
  <si>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</si>
  <si>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</si>
  <si>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</si>
  <si>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</si>
  <si>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</si>
  <si>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</si>
  <si>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</si>
  <si>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</si>
  <si>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</si>
  <si>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</si>
  <si>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</si>
  <si>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</si>
  <si>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</si>
  <si>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</si>
  <si>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</si>
  <si>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</si>
  <si>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</si>
  <si>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</si>
  <si>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</si>
  <si>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</si>
  <si>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</si>
  <si>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</si>
  <si>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</si>
  <si>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</si>
  <si>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</si>
  <si>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</si>
  <si>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</si>
  <si>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</si>
  <si>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</si>
  <si>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</si>
  <si>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</si>
  <si>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</si>
  <si>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</si>
  <si>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</si>
  <si>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</si>
  <si>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</si>
  <si>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</si>
  <si>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</si>
  <si>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</si>
  <si>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</si>
  <si>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</si>
  <si>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</si>
  <si>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</si>
  <si>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</si>
  <si>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</si>
  <si>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</si>
  <si>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</si>
  <si>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</si>
  <si>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</si>
  <si>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</si>
  <si>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</si>
  <si>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</si>
  <si>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</si>
  <si>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</si>
  <si>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</si>
  <si>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</si>
  <si>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</si>
  <si>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</si>
  <si>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</si>
  <si>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</si>
  <si>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</si>
  <si>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</si>
  <si>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</si>
  <si>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</si>
  <si>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</si>
  <si>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</si>
  <si>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</si>
  <si>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</si>
  <si>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</si>
  <si>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</si>
  <si>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</si>
  <si>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</si>
  <si>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</si>
  <si>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</si>
  <si>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</si>
  <si>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</si>
  <si>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</si>
  <si>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</si>
  <si>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</si>
  <si>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</si>
  <si>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</si>
  <si>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</si>
  <si>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</si>
  <si>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</si>
  <si>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</si>
  <si>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</si>
  <si>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</si>
  <si>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</si>
  <si>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</si>
  <si>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</si>
  <si>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</si>
  <si>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</si>
  <si>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</si>
  <si>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</si>
  <si>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</si>
  <si>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</si>
  <si>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</si>
  <si>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</si>
  <si>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</si>
  <si>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</si>
  <si>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</si>
  <si>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</si>
  <si>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</si>
  <si>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</si>
  <si>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</si>
  <si>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</si>
  <si>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</si>
  <si>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</si>
  <si>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</si>
  <si>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</si>
  <si>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</si>
  <si>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</si>
  <si>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</si>
  <si>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</si>
  <si>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</si>
  <si>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</si>
  <si>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</si>
  <si>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</si>
  <si>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</si>
  <si>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</si>
  <si>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</si>
  <si>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</si>
  <si>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</si>
  <si>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</si>
  <si>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</si>
  <si>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</si>
  <si>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</si>
  <si>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</si>
  <si>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</si>
  <si>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</si>
  <si>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</si>
  <si>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</si>
  <si>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</si>
  <si>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</si>
  <si>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</si>
  <si>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</si>
  <si>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</si>
  <si>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</si>
  <si>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</si>
  <si>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</si>
  <si>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</si>
  <si>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</si>
  <si>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</si>
  <si>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</si>
  <si>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</si>
  <si>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</si>
  <si>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</si>
  <si>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</si>
  <si>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</si>
  <si>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</si>
  <si>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</si>
  <si>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</si>
  <si>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</si>
  <si>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</si>
  <si>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</si>
  <si>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</si>
  <si>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</si>
  <si>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</si>
  <si>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</si>
  <si>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</si>
  <si>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</si>
  <si>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</si>
  <si>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</si>
  <si>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</si>
  <si>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</si>
  <si>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</si>
  <si>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</si>
  <si>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</si>
  <si>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</si>
  <si>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</si>
  <si>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</si>
  <si>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</si>
  <si>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</si>
  <si>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</si>
  <si>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</si>
  <si>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</si>
  <si>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</si>
  <si>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</si>
  <si>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</si>
  <si>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</si>
  <si>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</si>
  <si>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</si>
  <si>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</si>
  <si>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</si>
  <si>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</si>
  <si>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</si>
  <si>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</si>
  <si>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</si>
  <si>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</si>
  <si>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</si>
  <si>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</si>
  <si>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</si>
  <si>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</si>
  <si>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</si>
  <si>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</si>
  <si>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</si>
  <si>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</si>
  <si>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</si>
  <si>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</si>
  <si>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</si>
  <si>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</si>
  <si>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</si>
  <si>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</si>
  <si>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</si>
  <si>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</si>
  <si>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</si>
  <si>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</si>
  <si>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</si>
  <si>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</si>
  <si>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</si>
  <si>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</si>
  <si>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</si>
  <si>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</si>
  <si>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</si>
  <si>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</si>
  <si>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</si>
  <si>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</si>
  <si>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</si>
  <si>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</si>
  <si>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</si>
  <si>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</si>
  <si>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</si>
  <si>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</si>
  <si>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</si>
  <si>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</si>
  <si>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</si>
  <si>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</si>
  <si>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</si>
  <si>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</si>
  <si>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</si>
  <si>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</si>
  <si>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</si>
  <si>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</si>
  <si>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</si>
  <si>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</si>
  <si>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</si>
  <si>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</si>
  <si>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</si>
  <si>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</si>
  <si>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</si>
  <si>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</si>
  <si>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</si>
  <si>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</si>
  <si>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</si>
  <si>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</si>
  <si>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</si>
  <si>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</si>
  <si>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</si>
  <si>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</si>
  <si>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</si>
  <si>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</si>
  <si>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</si>
  <si>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</si>
  <si>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</si>
  <si>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</si>
  <si>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</si>
  <si>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</si>
  <si>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</si>
  <si>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</si>
  <si>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</si>
  <si>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</si>
  <si>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</si>
  <si>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</si>
  <si>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</si>
  <si>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</si>
  <si>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</si>
  <si>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</si>
  <si>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</si>
  <si>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</si>
  <si>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</si>
  <si>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</si>
  <si>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</si>
  <si>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</si>
  <si>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</si>
  <si>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</si>
  <si>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</si>
  <si>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</si>
  <si>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</si>
  <si>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</si>
  <si>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</si>
  <si>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</si>
  <si>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</si>
  <si>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</si>
  <si>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</si>
  <si>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</si>
  <si>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</si>
  <si>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</si>
  <si>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</si>
  <si>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</si>
  <si>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</si>
  <si>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</si>
  <si>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</si>
  <si>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</si>
  <si>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</si>
  <si>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</si>
  <si>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</si>
  <si>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</si>
  <si>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</si>
  <si>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</si>
  <si>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</si>
  <si>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</si>
  <si>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</si>
  <si>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</si>
  <si>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</si>
  <si>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</si>
  <si>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</si>
  <si>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</si>
  <si>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</si>
  <si>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</si>
  <si>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</si>
  <si>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</si>
  <si>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</si>
  <si>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</si>
  <si>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</si>
  <si>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</si>
  <si>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</si>
  <si>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</si>
  <si>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</si>
  <si>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</si>
  <si>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</si>
  <si>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</si>
  <si>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</si>
  <si>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</si>
  <si>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</si>
  <si>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</si>
  <si>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</si>
  <si>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</si>
  <si>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</si>
  <si>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</si>
  <si>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</si>
  <si>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</si>
  <si>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</si>
  <si>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</si>
  <si>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</si>
  <si>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</si>
  <si>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</si>
  <si>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</si>
  <si>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</si>
  <si>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</si>
  <si>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</si>
  <si>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</si>
  <si>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</si>
  <si>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</si>
  <si>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</si>
  <si>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</si>
  <si>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</si>
  <si>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</si>
  <si>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</si>
  <si>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</si>
  <si>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</si>
  <si>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</si>
  <si>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</si>
  <si>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</si>
  <si>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</si>
  <si>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</si>
  <si>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</si>
  <si>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</si>
  <si>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</si>
  <si>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</si>
  <si>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</si>
  <si>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</si>
  <si>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</si>
  <si>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</si>
  <si>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</si>
  <si>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</si>
  <si>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</si>
  <si>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</si>
  <si>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</si>
  <si>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</si>
  <si>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</si>
  <si>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</si>
  <si>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</si>
  <si>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</si>
  <si>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</si>
  <si>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</si>
  <si>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</si>
  <si>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</si>
  <si>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</si>
  <si>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</si>
  <si>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</si>
  <si>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</si>
  <si>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</si>
  <si>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</si>
  <si>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</si>
  <si>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</si>
  <si>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</si>
  <si>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</si>
  <si>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</si>
  <si>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</si>
  <si>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</si>
  <si>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</si>
  <si>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</si>
  <si>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</si>
  <si>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</si>
  <si>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</si>
  <si>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</si>
  <si>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</si>
  <si>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</si>
  <si>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</si>
  <si>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</si>
  <si>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</si>
  <si>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</si>
  <si>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</si>
  <si>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</si>
  <si>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</si>
  <si>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</si>
  <si>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</si>
  <si>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</si>
  <si>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</si>
  <si>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</si>
  <si>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</si>
  <si>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</si>
  <si>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</si>
  <si>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</si>
  <si>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</si>
  <si>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</si>
  <si>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</si>
  <si>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</si>
  <si>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</si>
  <si>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</si>
  <si>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</si>
  <si>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</si>
  <si>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</si>
  <si>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</si>
  <si>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</si>
  <si>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</si>
  <si>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</si>
  <si>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</si>
  <si>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</si>
  <si>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</si>
  <si>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</si>
  <si>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</si>
  <si>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</si>
  <si>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</si>
  <si>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</si>
  <si>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</si>
  <si>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</si>
  <si>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</si>
  <si>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</si>
  <si>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</si>
  <si>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</si>
  <si>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</si>
  <si>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</si>
  <si>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</si>
  <si>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</si>
  <si>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</si>
  <si>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</si>
  <si>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</si>
  <si>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</si>
  <si>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</si>
  <si>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</si>
  <si>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</si>
  <si>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</si>
  <si>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</si>
  <si>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</si>
  <si>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</si>
  <si>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</si>
  <si>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</si>
  <si>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</si>
  <si>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</si>
  <si>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</si>
  <si>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</si>
  <si>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</si>
  <si>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</si>
  <si>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</si>
  <si>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</si>
  <si>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</si>
  <si>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</si>
  <si>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</si>
  <si>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</si>
  <si>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</si>
  <si>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</si>
  <si>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</si>
  <si>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</si>
  <si>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</si>
  <si>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</si>
  <si>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</si>
  <si>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</si>
  <si>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</si>
  <si>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</si>
  <si>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</si>
  <si>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</si>
  <si>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</si>
  <si>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</si>
  <si>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</si>
  <si>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</si>
  <si>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</si>
  <si>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</si>
  <si>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</si>
  <si>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</si>
  <si>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</si>
  <si>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</si>
  <si>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</si>
  <si>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</si>
  <si>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</si>
  <si>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</si>
  <si>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</si>
  <si>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</si>
  <si>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</si>
  <si>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</si>
  <si>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</si>
  <si>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</si>
  <si>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</si>
  <si>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</si>
  <si>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</si>
  <si>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</si>
  <si>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</si>
  <si>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</si>
  <si>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</si>
  <si>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</si>
  <si>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</si>
  <si>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</si>
  <si>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</si>
  <si>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</si>
  <si>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</si>
  <si>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</si>
  <si>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</si>
  <si>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</si>
  <si>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</si>
  <si>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</si>
  <si>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</si>
  <si>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</si>
  <si>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</si>
  <si>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</si>
  <si>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</si>
  <si>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</si>
  <si>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</si>
  <si>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</si>
  <si>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</si>
  <si>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</si>
  <si>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</si>
  <si>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</si>
  <si>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</si>
  <si>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</si>
  <si>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</si>
  <si>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</si>
  <si>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</si>
  <si>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</si>
  <si>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</si>
  <si>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</si>
  <si>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</si>
  <si>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</si>
  <si>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</si>
  <si>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</si>
  <si>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</si>
  <si>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</si>
  <si>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</si>
  <si>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</si>
  <si>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</si>
  <si>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</si>
  <si>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</si>
  <si>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</si>
  <si>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</si>
  <si>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</si>
  <si>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</si>
  <si>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</si>
  <si>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</si>
  <si>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</si>
  <si>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</si>
  <si>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</si>
  <si>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</si>
  <si>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</si>
  <si>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</si>
  <si>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</si>
  <si>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</si>
  <si>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</si>
  <si>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</si>
  <si>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</si>
  <si>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</si>
  <si>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</si>
  <si>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</si>
  <si>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</si>
  <si>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</si>
  <si>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</si>
  <si>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</si>
  <si>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</si>
  <si>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</si>
  <si>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</si>
  <si>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</si>
  <si>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</si>
  <si>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</si>
  <si>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</si>
  <si>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</si>
  <si>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</si>
  <si>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</si>
  <si>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</si>
  <si>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</si>
  <si>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</si>
  <si>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</si>
  <si>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</si>
  <si>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</si>
  <si>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</si>
  <si>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</si>
  <si>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</si>
  <si>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</si>
  <si>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</si>
  <si>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</si>
  <si>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</si>
  <si>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</si>
  <si>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</si>
  <si>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</si>
  <si>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</si>
  <si>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</si>
  <si>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</si>
  <si>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</si>
  <si>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</si>
  <si>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</si>
  <si>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</si>
  <si>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</si>
  <si>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</si>
  <si>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</si>
  <si>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</si>
  <si>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</si>
  <si>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</si>
  <si>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</si>
  <si>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</si>
  <si>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</si>
  <si>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</si>
  <si>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</si>
  <si>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</si>
  <si>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</si>
  <si>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</si>
  <si>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</si>
  <si>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</si>
  <si>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</si>
  <si>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</si>
  <si>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</si>
  <si>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</si>
  <si>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</si>
  <si>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</si>
  <si>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</si>
  <si>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</si>
  <si>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</si>
  <si>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</si>
  <si>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</si>
  <si>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</si>
  <si>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</si>
  <si>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</si>
  <si>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</si>
  <si>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</si>
  <si>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</si>
  <si>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</si>
  <si>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</si>
  <si>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</si>
  <si>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</si>
  <si>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</si>
  <si>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</si>
  <si>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</si>
  <si>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</si>
  <si>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</si>
  <si>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</si>
  <si>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</si>
  <si>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</si>
  <si>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</si>
  <si>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</si>
  <si>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</si>
  <si>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</si>
  <si>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</si>
  <si>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</si>
  <si>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</si>
  <si>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</si>
  <si>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</si>
  <si>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</si>
  <si>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</si>
  <si>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</si>
  <si>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</si>
  <si>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</si>
  <si>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</si>
  <si>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</si>
  <si>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</si>
  <si>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</si>
  <si>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</si>
  <si>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</si>
  <si>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</si>
  <si>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</si>
  <si>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</si>
  <si>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</si>
  <si>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</si>
  <si>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</si>
  <si>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</si>
  <si>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</si>
  <si>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</si>
  <si>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</si>
  <si>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</si>
  <si>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</si>
  <si>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</si>
  <si>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</si>
  <si>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</si>
  <si>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</si>
  <si>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</si>
  <si>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</si>
  <si>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</si>
  <si>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</si>
  <si>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</si>
  <si>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</si>
  <si>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</si>
  <si>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</si>
  <si>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</si>
  <si>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</si>
  <si>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</si>
  <si>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</si>
  <si>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</si>
  <si>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</si>
  <si>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</si>
  <si>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</si>
  <si>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</si>
  <si>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</si>
  <si>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</si>
  <si>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</si>
  <si>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</si>
  <si>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</si>
  <si>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</si>
  <si>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</si>
  <si>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</si>
  <si>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</si>
  <si>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</si>
  <si>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</si>
  <si>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</si>
  <si>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</si>
  <si>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</si>
  <si>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</si>
  <si>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</si>
  <si>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</si>
  <si>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</si>
  <si>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</si>
  <si>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</si>
  <si>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</si>
  <si>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</si>
  <si>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</si>
  <si>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</si>
  <si>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</si>
  <si>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</si>
  <si>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</si>
  <si>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</si>
  <si>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</si>
  <si>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</si>
  <si>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</si>
  <si>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</si>
  <si>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</si>
  <si>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</si>
  <si>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</si>
  <si>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</si>
  <si>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</si>
  <si>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</si>
  <si>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</si>
  <si>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</si>
  <si>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</si>
  <si>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</si>
  <si>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</si>
  <si>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</si>
  <si>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</si>
  <si>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</si>
  <si>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</si>
  <si>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</si>
  <si>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</si>
  <si>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</si>
  <si>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</si>
  <si>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</si>
  <si>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</si>
  <si>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</si>
  <si>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</si>
  <si>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</si>
  <si>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</si>
  <si>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</si>
  <si>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</si>
  <si>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</si>
  <si>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</si>
  <si>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</si>
  <si>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</si>
  <si>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</si>
  <si>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</si>
  <si>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</si>
  <si>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</si>
  <si>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</si>
  <si>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</si>
  <si>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</si>
  <si>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</si>
  <si>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</si>
  <si>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</si>
  <si>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</si>
  <si>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</si>
  <si>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</si>
  <si>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</si>
  <si>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</si>
  <si>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</si>
  <si>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</si>
  <si>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</si>
  <si>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</si>
  <si>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</si>
  <si>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</si>
  <si>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</si>
  <si>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</si>
  <si>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</si>
  <si>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</si>
  <si>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</si>
  <si>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</si>
  <si>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</si>
  <si>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</si>
  <si>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</si>
  <si>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</si>
  <si>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</si>
  <si>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</si>
  <si>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</si>
  <si>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</si>
  <si>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</si>
  <si>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</si>
  <si>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</si>
  <si>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</si>
  <si>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</si>
  <si>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</si>
  <si>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</si>
  <si>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</si>
  <si>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</si>
  <si>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</si>
  <si>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</si>
  <si>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</si>
  <si>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</si>
  <si>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</si>
  <si>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</si>
  <si>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</si>
  <si>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</si>
  <si>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</si>
  <si>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</si>
  <si>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</si>
  <si>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</si>
  <si>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</si>
  <si>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</si>
  <si>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</si>
  <si>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</si>
  <si>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</si>
  <si>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</si>
  <si>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</si>
  <si>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</si>
  <si>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</si>
  <si>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</si>
  <si>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</si>
  <si>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</si>
  <si>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</si>
  <si>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</si>
  <si>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</si>
  <si>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</si>
  <si>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</si>
  <si>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</si>
  <si>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</si>
  <si>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</si>
  <si>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</si>
  <si>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</si>
  <si>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</si>
  <si>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</si>
  <si>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</si>
  <si>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</si>
  <si>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</si>
  <si>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</si>
  <si>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</si>
  <si>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</si>
  <si>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</si>
  <si>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</si>
  <si>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</si>
  <si>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</si>
  <si>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</si>
  <si>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</si>
  <si>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</si>
  <si>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</si>
  <si>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</si>
  <si>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</si>
  <si>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</si>
  <si>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</si>
  <si>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</si>
  <si>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</si>
  <si>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</si>
  <si>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</si>
  <si>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</si>
  <si>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</si>
  <si>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</si>
  <si>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</si>
  <si>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</si>
  <si>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</si>
  <si>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</si>
  <si>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</si>
  <si>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</si>
  <si>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</si>
  <si>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</si>
  <si>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</si>
  <si>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</si>
  <si>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</si>
  <si>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</si>
  <si>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</si>
  <si>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</si>
  <si>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</si>
  <si>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</si>
  <si>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</si>
  <si>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</si>
  <si>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</si>
  <si>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</si>
  <si>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</si>
  <si>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</si>
  <si>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</si>
  <si>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</si>
  <si>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</si>
  <si>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</si>
  <si>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</si>
  <si>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</si>
  <si>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</si>
  <si>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</si>
  <si>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</si>
  <si>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</si>
  <si>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</si>
  <si>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</si>
  <si>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</si>
  <si>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</si>
  <si>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</si>
  <si>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</si>
  <si>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</si>
  <si>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</si>
  <si>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</si>
  <si>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</si>
  <si>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</si>
  <si>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</si>
  <si>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</si>
  <si>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</si>
  <si>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</si>
  <si>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</si>
  <si>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</si>
  <si>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</si>
  <si>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</si>
  <si>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</si>
  <si>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</si>
  <si>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</si>
  <si>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</si>
  <si>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</si>
  <si>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</si>
  <si>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</si>
  <si>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</si>
  <si>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</si>
  <si>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</si>
  <si>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</si>
  <si>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</si>
  <si>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</si>
  <si>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</si>
  <si>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</si>
  <si>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</si>
  <si>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</si>
  <si>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</si>
  <si>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</si>
  <si>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</si>
  <si>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</si>
  <si>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</si>
  <si>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</si>
  <si>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</si>
  <si>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</si>
  <si>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</si>
  <si>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</si>
  <si>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</si>
  <si>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</si>
  <si>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</si>
  <si>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</si>
  <si>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</si>
  <si>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</si>
  <si>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</si>
  <si>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</si>
  <si>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</si>
  <si>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</si>
  <si>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</si>
  <si>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</si>
  <si>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</si>
  <si>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</si>
  <si>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</si>
  <si>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</si>
  <si>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</si>
  <si>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</si>
  <si>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</si>
  <si>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</si>
  <si>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</si>
  <si>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</si>
  <si>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</si>
  <si>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</si>
  <si>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</si>
  <si>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</si>
  <si>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</si>
  <si>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</si>
  <si>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</si>
  <si>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</si>
  <si>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</si>
  <si>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</si>
  <si>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</si>
  <si>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</si>
  <si>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</si>
  <si>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</si>
  <si>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</si>
  <si>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</si>
  <si>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</si>
  <si>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</si>
  <si>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</si>
  <si>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</si>
  <si>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</si>
  <si>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</si>
  <si>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</si>
  <si>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</si>
  <si>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</si>
  <si>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</si>
  <si>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</si>
  <si>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</si>
  <si>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</si>
  <si>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</si>
  <si>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</si>
  <si>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</si>
  <si>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</si>
  <si>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</si>
  <si>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</si>
  <si>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</si>
  <si>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</si>
  <si>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</si>
  <si>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</si>
  <si>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</si>
  <si>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</si>
  <si>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</si>
  <si>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</si>
  <si>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</si>
  <si>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</si>
  <si>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</si>
  <si>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</si>
  <si>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</si>
  <si>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</si>
  <si>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</si>
  <si>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</si>
  <si>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</si>
  <si>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</si>
  <si>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</si>
  <si>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</si>
  <si>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</si>
  <si>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</si>
  <si>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</si>
  <si>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</si>
  <si>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</si>
  <si>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</si>
  <si>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</si>
  <si>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</si>
  <si>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</si>
  <si>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</si>
  <si>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</si>
  <si>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</si>
  <si>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</si>
  <si>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</si>
  <si>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</si>
  <si>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</si>
  <si>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</si>
  <si>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</si>
  <si>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</si>
  <si>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</si>
  <si>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</si>
  <si>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</si>
  <si>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</si>
  <si>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</si>
  <si>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</si>
  <si>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</si>
  <si>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</si>
  <si>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</si>
  <si>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</si>
  <si>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</si>
  <si>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</si>
  <si>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</si>
  <si>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</si>
  <si>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</si>
  <si>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</si>
  <si>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</si>
  <si>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</si>
  <si>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</si>
  <si>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</si>
  <si>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</si>
  <si>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</si>
  <si>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</si>
  <si>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</si>
  <si>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</si>
  <si>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</si>
  <si>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</si>
  <si>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</si>
  <si>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</si>
  <si>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</si>
  <si>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</si>
  <si>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</si>
  <si>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</si>
  <si>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</si>
  <si>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</si>
  <si>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</si>
  <si>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</si>
  <si>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</si>
  <si>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</si>
  <si>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</si>
  <si>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</si>
  <si>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</si>
  <si>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</si>
  <si>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</si>
  <si>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</si>
  <si>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</si>
  <si>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</si>
  <si>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</si>
  <si>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</si>
  <si>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</si>
  <si>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</si>
  <si>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</si>
  <si>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</si>
  <si>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</si>
  <si>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</si>
  <si>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</si>
  <si>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</si>
  <si>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</si>
  <si>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</si>
  <si>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</si>
  <si>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</si>
  <si>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</si>
  <si>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</si>
  <si>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</si>
  <si>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</si>
  <si>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</si>
  <si>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</si>
  <si>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</si>
  <si>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</si>
  <si>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</si>
  <si>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</si>
  <si>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</si>
  <si>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</si>
  <si>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</si>
  <si>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</si>
  <si>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</si>
  <si>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</si>
  <si>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</si>
  <si>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</si>
  <si>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</si>
  <si>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</si>
  <si>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</si>
  <si>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</si>
  <si>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</si>
  <si>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</si>
  <si>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</si>
  <si>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</si>
  <si>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</si>
  <si>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</si>
  <si>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</si>
  <si>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</si>
  <si>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</si>
  <si>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</si>
  <si>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</si>
  <si>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</si>
  <si>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</si>
  <si>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</si>
  <si>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</si>
  <si>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</si>
  <si>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</si>
  <si>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</si>
  <si>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</si>
  <si>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</si>
  <si>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</si>
  <si>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</si>
  <si>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</si>
  <si>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</si>
  <si>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</si>
  <si>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</si>
  <si>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</si>
  <si>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</si>
  <si>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</si>
  <si>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</si>
  <si>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</si>
  <si>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</si>
  <si>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</si>
  <si>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</si>
  <si>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</si>
  <si>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</si>
  <si>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</si>
  <si>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</si>
  <si>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</si>
  <si>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</si>
  <si>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</si>
  <si>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</si>
  <si>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</si>
  <si>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</si>
  <si>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</si>
  <si>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</si>
  <si>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</si>
  <si>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</si>
  <si>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</si>
  <si>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</si>
  <si>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</si>
  <si>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</si>
  <si>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</si>
  <si>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</si>
  <si>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</si>
  <si>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</si>
  <si>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</si>
  <si>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</si>
  <si>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</si>
  <si>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</si>
  <si>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</si>
  <si>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</si>
  <si>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</si>
  <si>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</si>
  <si>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</si>
  <si>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</si>
  <si>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</si>
  <si>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</si>
  <si>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</si>
  <si>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</si>
  <si>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</si>
  <si>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</si>
  <si>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</si>
  <si>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</si>
  <si>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</si>
  <si>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</si>
  <si>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</si>
  <si>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</si>
  <si>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</si>
  <si>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</si>
  <si>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</si>
  <si>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</si>
  <si>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</si>
  <si>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</si>
  <si>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</si>
  <si>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</si>
  <si>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</si>
  <si>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</si>
  <si>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</si>
  <si>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</si>
  <si>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</si>
  <si>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</si>
  <si>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</si>
  <si>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</si>
  <si>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</si>
  <si>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</si>
  <si>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</si>
  <si>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</si>
  <si>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</si>
  <si>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</si>
  <si>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</si>
  <si>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</si>
  <si>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</si>
  <si>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</si>
  <si>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</si>
  <si>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</si>
  <si>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</si>
  <si>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</si>
  <si>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</si>
  <si>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</si>
  <si>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</si>
  <si>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</si>
  <si>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</si>
  <si>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</si>
  <si>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</si>
  <si>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</si>
  <si>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</si>
  <si>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</si>
  <si>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</si>
  <si>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</si>
  <si>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</si>
  <si>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</si>
  <si>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</si>
  <si>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</si>
  <si>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</si>
  <si>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</si>
  <si>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</si>
  <si>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</si>
  <si>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</si>
  <si>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</si>
  <si>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</si>
  <si>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</si>
  <si>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</si>
  <si>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</si>
  <si>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</si>
  <si>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</si>
  <si>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</si>
  <si>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</si>
  <si>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</si>
  <si>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</si>
  <si>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</si>
  <si>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</si>
  <si>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</si>
  <si>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</si>
  <si>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</si>
  <si>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</si>
  <si>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</si>
  <si>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</si>
  <si>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</si>
  <si>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</si>
  <si>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</si>
  <si>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</si>
  <si>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</si>
  <si>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</si>
  <si>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</si>
  <si>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</si>
  <si>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</si>
  <si>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</si>
  <si>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</si>
  <si>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</si>
  <si>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</si>
  <si>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</si>
  <si>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</si>
  <si>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</si>
  <si>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</si>
  <si>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</si>
  <si>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</si>
  <si>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</si>
  <si>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</si>
  <si>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</si>
  <si>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</si>
  <si>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</si>
  <si>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</si>
  <si>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</si>
  <si>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</si>
  <si>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</si>
  <si>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</si>
  <si>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</si>
  <si>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</si>
  <si>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</si>
  <si>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</si>
  <si>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</si>
  <si>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</si>
  <si>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</si>
  <si>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</si>
  <si>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</si>
  <si>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</si>
  <si>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</si>
  <si>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</si>
  <si>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</si>
  <si>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</si>
  <si>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</si>
  <si>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</si>
  <si>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</si>
  <si>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</si>
  <si>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</si>
  <si>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</si>
  <si>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</si>
  <si>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</si>
  <si>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</si>
  <si>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</si>
  <si>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</si>
  <si>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</si>
  <si>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</si>
  <si>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</si>
  <si>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</si>
  <si>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</si>
  <si>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</si>
  <si>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</si>
  <si>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</si>
  <si>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</si>
  <si>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</si>
  <si>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</si>
  <si>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</si>
  <si>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</si>
  <si>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</si>
  <si>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</si>
  <si>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</si>
  <si>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</si>
  <si>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</si>
  <si>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</si>
  <si>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</si>
  <si>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</si>
  <si>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</si>
  <si>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</si>
  <si>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</si>
  <si>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</si>
  <si>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</si>
  <si>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</si>
  <si>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</si>
  <si>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</si>
  <si>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</si>
  <si>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</si>
  <si>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</si>
  <si>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</si>
  <si>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</si>
  <si>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</si>
  <si>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</si>
  <si>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</si>
  <si>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</si>
  <si>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</si>
  <si>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</si>
  <si>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</si>
  <si>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</si>
  <si>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</si>
  <si>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</si>
  <si>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</si>
  <si>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</si>
  <si>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</si>
  <si>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</si>
  <si>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</si>
  <si>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</si>
  <si>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</si>
  <si>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</si>
  <si>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</si>
  <si>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</si>
  <si>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</si>
  <si>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</si>
  <si>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</si>
  <si>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</si>
  <si>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</si>
  <si>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</si>
  <si>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</si>
  <si>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</si>
  <si>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</si>
  <si>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</si>
  <si>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</si>
  <si>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</si>
  <si>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</si>
  <si>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</si>
  <si>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</si>
  <si>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</si>
  <si>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</si>
  <si>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</si>
  <si>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</si>
  <si>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</si>
  <si>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</si>
  <si>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</si>
  <si>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</si>
  <si>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</si>
  <si>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</si>
  <si>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</si>
  <si>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</si>
  <si>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</si>
  <si>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</si>
  <si>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</si>
  <si>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</si>
  <si>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</si>
  <si>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</si>
  <si>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</si>
  <si>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</si>
  <si>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</si>
  <si>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</si>
  <si>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</si>
  <si>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</si>
  <si>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</si>
  <si>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</si>
  <si>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</si>
  <si>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</si>
  <si>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</si>
  <si>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</si>
  <si>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</si>
  <si>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</si>
  <si>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</si>
  <si>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</si>
  <si>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</si>
  <si>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</si>
  <si>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</si>
  <si>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</si>
  <si>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</si>
  <si>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</si>
  <si>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</si>
  <si>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</si>
  <si>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</si>
  <si>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</si>
  <si>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</si>
  <si>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</si>
  <si>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</si>
  <si>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</si>
  <si>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</si>
  <si>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</si>
  <si>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</si>
  <si>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</si>
  <si>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</si>
  <si>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</si>
  <si>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</si>
  <si>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</si>
  <si>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</si>
  <si>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</si>
  <si>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</si>
  <si>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</si>
  <si>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</si>
  <si>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</si>
  <si>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</si>
  <si>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</si>
  <si>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</si>
  <si>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</si>
  <si>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</si>
  <si>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</si>
  <si>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</si>
  <si>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</si>
  <si>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</si>
  <si>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</si>
  <si>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</si>
  <si>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</si>
  <si>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</si>
  <si>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</si>
  <si>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</si>
  <si>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</si>
  <si>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</si>
  <si>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</si>
  <si>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</si>
  <si>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</si>
  <si>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</si>
  <si>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</si>
  <si>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</si>
  <si>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</si>
  <si>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</si>
  <si>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</si>
  <si>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</si>
  <si>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</si>
  <si>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</si>
  <si>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</si>
  <si>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</si>
  <si>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</si>
  <si>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</si>
  <si>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</si>
  <si>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</si>
  <si>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</si>
  <si>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</si>
  <si>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</si>
  <si>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</si>
  <si>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</si>
  <si>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</si>
  <si>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</si>
  <si>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</si>
  <si>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</si>
  <si>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</si>
  <si>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</si>
  <si>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</si>
  <si>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</si>
  <si>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</si>
  <si>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</si>
  <si>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</si>
  <si>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</si>
  <si>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</si>
  <si>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</si>
  <si>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</si>
  <si>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</si>
  <si>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</si>
  <si>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</si>
  <si>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</si>
  <si>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</si>
  <si>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</si>
  <si>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</si>
  <si>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</si>
  <si>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</si>
  <si>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</si>
  <si>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</si>
  <si>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</si>
  <si>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</si>
  <si>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</si>
  <si>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</si>
  <si>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</si>
  <si>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</si>
  <si>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</si>
  <si>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</si>
  <si>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</si>
  <si>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</si>
  <si>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</si>
  <si>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</si>
  <si>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</si>
  <si>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</si>
  <si>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</si>
  <si>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</si>
  <si>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</si>
  <si>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</si>
  <si>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</si>
  <si>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</si>
  <si>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</si>
  <si>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</si>
  <si>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</si>
  <si>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</si>
  <si>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</si>
  <si>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</si>
  <si>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</si>
  <si>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</si>
  <si>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</si>
  <si>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</si>
  <si>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</si>
  <si>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</si>
  <si>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</si>
  <si>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</si>
  <si>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</si>
  <si>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</si>
  <si>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</si>
  <si>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</si>
  <si>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</si>
  <si>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</si>
  <si>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</si>
  <si>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</si>
  <si>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</si>
  <si>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</si>
  <si>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</si>
  <si>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</si>
  <si>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</si>
  <si>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</si>
  <si>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</si>
  <si>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</si>
  <si>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</si>
  <si>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</si>
  <si>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</si>
  <si>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</si>
  <si>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</si>
  <si>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</si>
  <si>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</si>
  <si>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</si>
  <si>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</si>
  <si>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</si>
  <si>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</si>
  <si>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</si>
  <si>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</si>
  <si>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</si>
  <si>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</si>
  <si>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</si>
  <si>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</si>
  <si>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</si>
  <si>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</si>
  <si>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</si>
  <si>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</si>
  <si>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</si>
  <si>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</si>
  <si>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</si>
  <si>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</si>
  <si>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</si>
  <si>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</si>
  <si>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</si>
  <si>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</si>
  <si>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</si>
  <si>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</si>
  <si>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</si>
  <si>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</si>
  <si>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</si>
  <si>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</si>
  <si>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</si>
  <si>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</si>
  <si>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</si>
  <si>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</si>
  <si>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</si>
  <si>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</si>
  <si>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</si>
  <si>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</si>
  <si>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</si>
  <si>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</si>
  <si>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</si>
  <si>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</si>
  <si>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</si>
  <si>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</si>
  <si>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</si>
  <si>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</si>
  <si>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</si>
  <si>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</si>
  <si>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</si>
  <si>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</si>
  <si>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</si>
  <si>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</si>
  <si>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</si>
  <si>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</si>
  <si>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</si>
  <si>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</si>
  <si>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</si>
  <si>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</si>
  <si>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</si>
  <si>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</si>
  <si>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</si>
  <si>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</si>
  <si>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</si>
  <si>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</si>
  <si>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</si>
  <si>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</si>
  <si>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</si>
  <si>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</si>
  <si>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</si>
  <si>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</si>
  <si>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</si>
  <si>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</si>
  <si>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</si>
  <si>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</si>
  <si>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</si>
  <si>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</si>
  <si>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</si>
  <si>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</si>
  <si>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</si>
  <si>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</si>
  <si>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</si>
  <si>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</si>
  <si>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</si>
  <si>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</si>
  <si>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</si>
  <si>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</si>
  <si>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</si>
  <si>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</si>
  <si>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</si>
  <si>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</si>
  <si>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</si>
  <si>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</si>
  <si>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</si>
  <si>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</si>
  <si>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</si>
  <si>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</si>
  <si>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</si>
  <si>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</si>
  <si>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</si>
  <si>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</si>
  <si>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</si>
  <si>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</si>
  <si>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</si>
  <si>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</si>
  <si>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</si>
  <si>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</si>
  <si>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</si>
  <si>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</si>
  <si>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</si>
  <si>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</si>
  <si>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</si>
  <si>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</si>
  <si>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</si>
  <si>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</si>
  <si>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</si>
  <si>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</si>
  <si>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</si>
  <si>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</si>
  <si>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</si>
  <si>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</si>
  <si>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</si>
  <si>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</si>
  <si>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</si>
  <si>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</si>
  <si>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</si>
  <si>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</si>
  <si>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</si>
  <si>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</si>
  <si>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</si>
  <si>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</si>
  <si>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</si>
  <si>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</si>
  <si>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</si>
  <si>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</si>
  <si>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</si>
  <si>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</si>
  <si>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</si>
  <si>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</si>
  <si>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</si>
  <si>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</si>
  <si>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</si>
  <si>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</si>
  <si>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</si>
  <si>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</si>
  <si>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</si>
  <si>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</si>
  <si>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</si>
  <si>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</si>
  <si>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</si>
  <si>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</si>
  <si>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</si>
  <si>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</si>
  <si>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</si>
  <si>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</si>
  <si>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</si>
  <si>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</si>
  <si>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</si>
  <si>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</si>
  <si>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</si>
  <si>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</si>
  <si>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</si>
  <si>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</si>
  <si>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</si>
  <si>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</si>
  <si>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</si>
  <si>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</si>
  <si>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</si>
  <si>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</si>
  <si>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</si>
  <si>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</si>
  <si>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</si>
  <si>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</si>
  <si>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</si>
  <si>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</si>
  <si>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</si>
  <si>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</si>
  <si>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</si>
  <si>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</si>
  <si>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</si>
  <si>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</si>
  <si>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</si>
  <si>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</si>
  <si>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</si>
  <si>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</si>
  <si>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</si>
  <si>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</si>
  <si>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</si>
  <si>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</si>
  <si>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</si>
  <si>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</si>
  <si>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</si>
  <si>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</si>
  <si>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</si>
  <si>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</si>
  <si>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</si>
  <si>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</si>
  <si>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</si>
  <si>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</si>
  <si>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</si>
  <si>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</si>
  <si>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</si>
  <si>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</si>
  <si>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</si>
  <si>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</si>
  <si>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</si>
  <si>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</si>
  <si>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</si>
  <si>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</si>
  <si>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</si>
  <si>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</si>
  <si>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</si>
  <si>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</si>
  <si>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</si>
  <si>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</si>
  <si>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</si>
  <si>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</si>
  <si>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</si>
  <si>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</si>
  <si>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</si>
  <si>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</si>
  <si>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</si>
  <si>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</si>
  <si>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</si>
  <si>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</si>
  <si>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</si>
  <si>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</si>
  <si>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</si>
  <si>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</si>
  <si>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</si>
  <si>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</si>
  <si>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</si>
  <si>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</si>
  <si>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</si>
  <si>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</si>
  <si>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</si>
  <si>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</si>
  <si>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</si>
  <si>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</si>
  <si>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</si>
  <si>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</si>
  <si>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</si>
  <si>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</si>
  <si>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</si>
  <si>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</si>
  <si>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</si>
  <si>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</si>
  <si>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</si>
  <si>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</si>
  <si>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</si>
  <si>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</si>
  <si>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</si>
  <si>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</si>
  <si>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</si>
  <si>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</si>
  <si>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</si>
  <si>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</si>
  <si>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</si>
  <si>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</si>
  <si>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</si>
  <si>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</si>
  <si>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</si>
  <si>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</si>
  <si>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</si>
  <si>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</si>
  <si>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</si>
  <si>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</si>
  <si>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</si>
  <si>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</si>
  <si>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</si>
  <si>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</si>
  <si>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</si>
  <si>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</si>
  <si>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</si>
  <si>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</si>
  <si>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</si>
  <si>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</si>
  <si>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</si>
  <si>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</si>
  <si>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</si>
  <si>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</si>
  <si>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</si>
  <si>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</si>
  <si>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</si>
  <si>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</si>
  <si>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</si>
  <si>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</si>
  <si>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</si>
  <si>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</si>
  <si>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</si>
  <si>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</si>
  <si>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</si>
  <si>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</si>
  <si>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</si>
  <si>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</si>
  <si>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</si>
  <si>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</si>
  <si>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</si>
  <si>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</si>
  <si>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</si>
  <si>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</si>
  <si>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</si>
  <si>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</si>
  <si>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</si>
  <si>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</si>
  <si>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</si>
  <si>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</si>
  <si>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</si>
  <si>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</si>
  <si>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</si>
  <si>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</si>
  <si>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</si>
  <si>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</si>
  <si>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</si>
  <si>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</si>
  <si>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</si>
  <si>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</si>
  <si>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</si>
  <si>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</si>
  <si>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</si>
  <si>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</si>
  <si>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</si>
  <si>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</si>
  <si>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</si>
  <si>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</si>
  <si>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</si>
  <si>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</si>
  <si>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</si>
  <si>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</si>
  <si>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</si>
  <si>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</si>
  <si>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</si>
  <si>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</si>
  <si>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</si>
  <si>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</si>
  <si>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</si>
  <si>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</si>
  <si>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</si>
  <si>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</si>
  <si>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</si>
  <si>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</si>
  <si>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</si>
  <si>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</si>
  <si>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</si>
  <si>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</si>
  <si>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</si>
  <si>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</si>
  <si>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</si>
  <si>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</si>
  <si>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</si>
  <si>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</si>
  <si>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</si>
  <si>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</si>
  <si>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</si>
  <si>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</si>
  <si>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</si>
  <si>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</si>
  <si>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</si>
  <si>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</si>
  <si>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</si>
  <si>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</si>
  <si>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</si>
  <si>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</si>
  <si>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</si>
  <si>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</si>
  <si>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</si>
  <si>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</si>
  <si>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</si>
  <si>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</si>
  <si>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</si>
  <si>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</si>
  <si>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</si>
  <si>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</si>
  <si>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</si>
  <si>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</si>
  <si>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</si>
  <si>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</si>
  <si>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</si>
  <si>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</si>
  <si>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</si>
  <si>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</si>
  <si>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</si>
  <si>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</si>
  <si>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</si>
  <si>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</si>
  <si>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</si>
  <si>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</si>
  <si>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</si>
  <si>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</si>
  <si>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</si>
  <si>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</si>
  <si>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</si>
  <si>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</si>
  <si>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</si>
  <si>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</si>
  <si>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</si>
  <si>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</si>
  <si>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</si>
  <si>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</si>
  <si>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</si>
  <si>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</si>
  <si>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</si>
  <si>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</si>
  <si>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</si>
  <si>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</si>
  <si>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</si>
  <si>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</si>
  <si>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</si>
  <si>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</si>
  <si>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</si>
  <si>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</si>
  <si>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</si>
  <si>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</si>
  <si>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</si>
  <si>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</si>
  <si>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</si>
  <si>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</si>
  <si>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</si>
  <si>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</si>
  <si>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</si>
  <si>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</si>
  <si>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</si>
  <si>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</si>
  <si>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</si>
  <si>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</si>
  <si>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</si>
  <si>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</si>
  <si>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</si>
  <si>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</si>
  <si>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</si>
  <si>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</si>
  <si>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</si>
  <si>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</si>
  <si>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</si>
  <si>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</si>
  <si>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</si>
  <si>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</si>
  <si>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</si>
  <si>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</si>
  <si>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</si>
  <si>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</si>
  <si>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</si>
  <si>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</si>
  <si>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</si>
  <si>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</si>
  <si>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</si>
  <si>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</si>
  <si>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</si>
  <si>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</si>
  <si>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</si>
  <si>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</si>
  <si>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</si>
  <si>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</si>
  <si>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</si>
  <si>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</si>
  <si>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</si>
  <si>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</si>
  <si>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</si>
  <si>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</si>
  <si>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</si>
  <si>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</si>
  <si>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</si>
  <si>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</si>
  <si>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</si>
  <si>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</si>
  <si>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</si>
  <si>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</si>
  <si>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</si>
  <si>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</si>
  <si>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</si>
  <si>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</si>
  <si>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</si>
  <si>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</si>
  <si>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</si>
  <si>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</si>
  <si>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</si>
  <si>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</si>
  <si>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</si>
  <si>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</si>
  <si>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</si>
  <si>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</si>
  <si>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</si>
  <si>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</si>
  <si>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</si>
  <si>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</si>
  <si>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</si>
  <si>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</si>
  <si>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</si>
  <si>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</si>
  <si>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</si>
  <si>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</si>
  <si>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</si>
  <si>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</si>
  <si>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</si>
  <si>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</si>
  <si>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</si>
  <si>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</si>
  <si>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</si>
  <si>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</si>
  <si>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</si>
  <si>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</si>
  <si>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</si>
  <si>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</si>
  <si>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</si>
  <si>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</si>
  <si>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</si>
  <si>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</si>
  <si>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</si>
  <si>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</si>
  <si>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</si>
  <si>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</si>
  <si>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</si>
  <si>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</si>
  <si>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</si>
  <si>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</si>
  <si>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</si>
  <si>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</si>
  <si>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</si>
  <si>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</si>
  <si>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</si>
  <si>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</si>
  <si>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</si>
  <si>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</si>
  <si>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</si>
  <si>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</si>
  <si>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</si>
  <si>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</si>
  <si>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</si>
  <si>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</si>
  <si>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</si>
  <si>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</si>
  <si>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</si>
  <si>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</si>
  <si>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</si>
  <si>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</si>
  <si>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</si>
  <si>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</si>
  <si>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</si>
  <si>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</si>
  <si>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</si>
  <si>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</si>
  <si>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</si>
  <si>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</si>
  <si>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</si>
  <si>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</si>
  <si>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</si>
  <si>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</si>
  <si>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</si>
  <si>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</si>
  <si>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</si>
  <si>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</si>
  <si>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</si>
  <si>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</si>
  <si>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</si>
  <si>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</si>
  <si>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</si>
  <si>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</si>
  <si>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</si>
  <si>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</si>
  <si>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</si>
  <si>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</si>
  <si>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</si>
  <si>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</si>
  <si>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</si>
  <si>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</si>
  <si>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</si>
  <si>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</si>
  <si>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</si>
  <si>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</si>
  <si>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</si>
  <si>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</si>
  <si>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</si>
  <si>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</si>
  <si>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</si>
  <si>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</si>
  <si>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</si>
  <si>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</si>
  <si>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</si>
  <si>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</si>
  <si>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</si>
  <si>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</si>
  <si>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</si>
  <si>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</si>
  <si>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</si>
  <si>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</si>
  <si>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</si>
  <si>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</si>
  <si>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</si>
  <si>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</si>
  <si>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</si>
  <si>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</si>
  <si>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</si>
  <si>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</si>
  <si>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</si>
  <si>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</si>
  <si>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</si>
  <si>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</si>
  <si>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</si>
  <si>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</si>
  <si>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</si>
  <si>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</si>
  <si>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</si>
  <si>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</si>
  <si>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</si>
  <si>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</si>
  <si>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</si>
  <si>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</si>
  <si>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</si>
  <si>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</si>
  <si>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</si>
  <si>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</si>
  <si>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</si>
  <si>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</si>
  <si>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</si>
  <si>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</si>
  <si>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</si>
  <si>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</si>
  <si>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</si>
  <si>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</si>
  <si>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</si>
  <si>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</si>
  <si>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</si>
  <si>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</si>
  <si>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</si>
  <si>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</si>
  <si>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</si>
  <si>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</si>
  <si>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</si>
  <si>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</si>
  <si>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</si>
  <si>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</si>
  <si>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</si>
  <si>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</si>
  <si>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</si>
  <si>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</si>
  <si>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</si>
  <si>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</si>
  <si>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</si>
  <si>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</si>
  <si>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</si>
  <si>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</si>
  <si>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</si>
  <si>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</si>
  <si>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</si>
  <si>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</si>
  <si>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</si>
  <si>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</si>
  <si>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</si>
  <si>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</si>
  <si>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</si>
  <si>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</si>
  <si>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</si>
  <si>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</si>
  <si>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</si>
  <si>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</si>
  <si>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</si>
  <si>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</si>
  <si>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</si>
  <si>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</si>
  <si>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</si>
  <si>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</si>
  <si>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</si>
  <si>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</si>
  <si>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</si>
  <si>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</si>
  <si>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</si>
  <si>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</si>
  <si>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</si>
  <si>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</si>
  <si>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</si>
  <si>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</si>
  <si>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</si>
  <si>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</si>
  <si>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</si>
  <si>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</si>
  <si>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</si>
  <si>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</si>
  <si>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</si>
  <si>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</si>
  <si>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</si>
  <si>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</si>
  <si>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</si>
  <si>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</si>
  <si>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</si>
  <si>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</si>
  <si>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</si>
  <si>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</si>
  <si>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</si>
  <si>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</si>
  <si>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</si>
  <si>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</si>
  <si>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</si>
  <si>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</si>
  <si>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</si>
  <si>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</si>
  <si>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</si>
  <si>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</si>
  <si>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</si>
  <si>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</si>
  <si>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</si>
  <si>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</si>
  <si>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</si>
  <si>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</si>
  <si>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</si>
  <si>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</si>
  <si>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</si>
  <si>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</si>
  <si>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</si>
  <si>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</si>
  <si>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</si>
  <si>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</si>
  <si>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</si>
  <si>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</si>
  <si>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</si>
  <si>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</si>
  <si>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</si>
  <si>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</si>
  <si>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</si>
  <si>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</si>
  <si>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</si>
  <si>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</si>
  <si>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</si>
  <si>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</si>
  <si>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</si>
  <si>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</si>
  <si>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</si>
  <si>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</si>
  <si>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</si>
  <si>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</si>
  <si>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</si>
  <si>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</si>
  <si>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</si>
  <si>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</si>
  <si>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</si>
  <si>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</si>
  <si>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</si>
  <si>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</si>
  <si>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</si>
  <si>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</si>
  <si>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</si>
  <si>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</si>
  <si>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</si>
  <si>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</si>
  <si>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</si>
  <si>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</si>
  <si>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</si>
  <si>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</si>
  <si>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</si>
  <si>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</si>
  <si>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</si>
  <si>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</si>
  <si>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</si>
  <si>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</si>
  <si>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</si>
  <si>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</si>
  <si>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</si>
  <si>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</si>
  <si>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</si>
  <si>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</si>
  <si>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</si>
  <si>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</si>
  <si>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</si>
  <si>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</si>
  <si>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</si>
  <si>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</si>
  <si>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</si>
  <si>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</si>
  <si>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</si>
  <si>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</si>
  <si>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</si>
  <si>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</si>
  <si>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</si>
  <si>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</si>
  <si>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</si>
  <si>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</si>
  <si>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</si>
  <si>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</si>
  <si>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</si>
  <si>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</si>
  <si>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</si>
  <si>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</si>
  <si>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</si>
  <si>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</si>
  <si>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</si>
  <si>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</si>
  <si>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</si>
  <si>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</si>
  <si>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</si>
  <si>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</si>
  <si>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</si>
  <si>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</si>
  <si>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</si>
  <si>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</si>
  <si>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</si>
  <si>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</si>
  <si>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</si>
  <si>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</si>
  <si>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</si>
  <si>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</si>
  <si>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</si>
  <si>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</si>
  <si>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</si>
  <si>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</si>
  <si>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</si>
  <si>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</si>
  <si>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</si>
  <si>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</si>
  <si>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</si>
  <si>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</si>
  <si>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</si>
  <si>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</si>
  <si>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</si>
  <si>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</si>
  <si>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</si>
  <si>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</si>
  <si>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</si>
  <si>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</si>
  <si>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</si>
  <si>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</si>
  <si>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</si>
  <si>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</si>
  <si>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</si>
  <si>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</si>
  <si>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</si>
  <si>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</si>
  <si>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</si>
  <si>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</si>
  <si>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</si>
  <si>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</si>
  <si>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</si>
  <si>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</si>
  <si>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</si>
  <si>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</si>
  <si>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</si>
  <si>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</si>
  <si>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</si>
  <si>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</si>
  <si>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</si>
  <si>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</si>
  <si>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</si>
  <si>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</si>
  <si>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</si>
  <si>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</si>
  <si>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</si>
  <si>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</si>
  <si>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</si>
  <si>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</si>
  <si>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</si>
  <si>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</si>
  <si>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</si>
  <si>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</si>
  <si>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</si>
  <si>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</si>
  <si>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</si>
  <si>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</si>
  <si>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</si>
  <si>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</si>
  <si>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</si>
  <si>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</si>
  <si>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</si>
  <si>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</si>
  <si>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</si>
  <si>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</si>
  <si>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</si>
  <si>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</si>
  <si>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</si>
  <si>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</si>
  <si>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</si>
  <si>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</si>
  <si>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</si>
  <si>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</si>
  <si>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</si>
  <si>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</si>
  <si>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</si>
  <si>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</si>
  <si>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</si>
  <si>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</si>
  <si>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</si>
  <si>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</si>
  <si>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</si>
  <si>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</si>
  <si>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</si>
  <si>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</si>
  <si>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</si>
  <si>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</si>
  <si>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</si>
  <si>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</si>
  <si>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</si>
  <si>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</si>
  <si>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</si>
  <si>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</si>
  <si>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</si>
  <si>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</si>
  <si>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</si>
  <si>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</si>
  <si>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</si>
  <si>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</si>
  <si>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</si>
  <si>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</si>
  <si>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</si>
  <si>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</si>
  <si>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</si>
  <si>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</si>
  <si>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</si>
  <si>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</si>
  <si>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</si>
  <si>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</si>
  <si>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</si>
  <si>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</si>
  <si>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</si>
  <si>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</si>
  <si>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</si>
  <si>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</si>
  <si>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</si>
  <si>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</si>
  <si>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</si>
  <si>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</si>
  <si>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</si>
  <si>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</si>
  <si>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</si>
  <si>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</si>
  <si>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</si>
  <si>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</si>
  <si>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</si>
  <si>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</si>
  <si>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</si>
  <si>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</si>
  <si>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</si>
  <si>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</si>
  <si>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</si>
  <si>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</si>
  <si>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</si>
  <si>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</si>
  <si>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</si>
  <si>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</si>
  <si>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</si>
  <si>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</si>
  <si>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</si>
  <si>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</si>
  <si>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</si>
  <si>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</si>
  <si>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</si>
  <si>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</si>
  <si>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</si>
  <si>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</si>
  <si>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</si>
  <si>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</si>
  <si>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</si>
  <si>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</si>
  <si>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</si>
  <si>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</si>
  <si>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</si>
  <si>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</si>
  <si>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</si>
  <si>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</si>
  <si>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</si>
  <si>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</si>
  <si>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</si>
  <si>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</si>
  <si>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</si>
  <si>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</si>
  <si>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</si>
  <si>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</si>
  <si>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</si>
  <si>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</si>
  <si>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</si>
  <si>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</si>
  <si>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</si>
  <si>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</si>
  <si>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</si>
  <si>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</si>
  <si>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</si>
  <si>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</si>
  <si>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</si>
  <si>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</si>
  <si>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</si>
  <si>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</si>
  <si>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</si>
  <si>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</si>
  <si>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</si>
  <si>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</si>
  <si>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</si>
  <si>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</si>
  <si>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</si>
  <si>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</si>
  <si>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</si>
  <si>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</si>
  <si>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</si>
  <si>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</si>
  <si>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</si>
  <si>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</si>
  <si>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</si>
  <si>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</si>
  <si>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</si>
  <si>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</si>
  <si>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</si>
  <si>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</si>
  <si>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</si>
  <si>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</si>
  <si>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</si>
  <si>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</si>
  <si>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</si>
  <si>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</si>
  <si>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</si>
  <si>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</si>
  <si>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</si>
  <si>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</si>
  <si>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</si>
  <si>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</si>
  <si>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</si>
  <si>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</si>
  <si>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</si>
  <si>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</si>
  <si>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</si>
  <si>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</si>
  <si>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</si>
  <si>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</si>
  <si>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</si>
  <si>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</si>
  <si>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</si>
  <si>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</si>
  <si>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</si>
  <si>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</si>
  <si>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</si>
  <si>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</si>
  <si>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</si>
  <si>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</si>
  <si>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</si>
  <si>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</si>
  <si>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</si>
  <si>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</si>
  <si>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</si>
  <si>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</si>
  <si>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</si>
  <si>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</si>
  <si>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</si>
  <si>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</si>
  <si>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</si>
  <si>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</si>
  <si>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</si>
  <si>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</si>
  <si>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</si>
  <si>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</si>
  <si>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</si>
  <si>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</si>
  <si>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</si>
  <si>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</si>
  <si>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</si>
  <si>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</si>
  <si>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</si>
  <si>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</si>
  <si>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</si>
  <si>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</si>
  <si>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</si>
  <si>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</si>
  <si>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</si>
  <si>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</si>
  <si>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</si>
  <si>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</si>
  <si>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</si>
  <si>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</si>
  <si>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</si>
  <si>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</si>
  <si>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</si>
  <si>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</si>
  <si>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</si>
  <si>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</si>
  <si>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</si>
  <si>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</si>
  <si>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</si>
  <si>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</si>
  <si>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</si>
  <si>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</si>
  <si>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</si>
  <si>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</si>
  <si>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</si>
  <si>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</si>
  <si>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</si>
  <si>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</si>
  <si>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</si>
  <si>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</si>
  <si>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</si>
  <si>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</si>
  <si>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</si>
  <si>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</si>
  <si>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</si>
  <si>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</si>
  <si>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</si>
  <si>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</si>
  <si>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</si>
  <si>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</si>
  <si>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</si>
  <si>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</si>
  <si>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</si>
  <si>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</si>
  <si>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</si>
  <si>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</si>
  <si>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</si>
  <si>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</si>
  <si>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</si>
  <si>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</si>
  <si>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</si>
  <si>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</si>
  <si>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</si>
  <si>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</si>
  <si>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</si>
  <si>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</si>
  <si>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</si>
  <si>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</si>
  <si>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</si>
  <si>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</si>
  <si>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</si>
  <si>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</si>
  <si>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</si>
  <si>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</si>
  <si>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</si>
  <si>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</si>
  <si>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</si>
  <si>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</si>
  <si>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</si>
  <si>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</si>
  <si>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</si>
  <si>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</si>
  <si>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</si>
  <si>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</si>
  <si>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</si>
  <si>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</si>
  <si>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</si>
  <si>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</si>
  <si>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</si>
  <si>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</si>
  <si>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</si>
  <si>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</si>
  <si>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</si>
  <si>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</si>
  <si>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</si>
  <si>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</si>
  <si>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</si>
  <si>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</si>
  <si>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</si>
  <si>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</si>
  <si>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</si>
  <si>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</si>
  <si>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</si>
  <si>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</si>
  <si>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</si>
  <si>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</si>
  <si>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</si>
  <si>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</si>
  <si>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</si>
  <si>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</si>
  <si>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</si>
  <si>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</si>
  <si>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</si>
  <si>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</si>
  <si>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</si>
  <si>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</si>
  <si>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</si>
  <si>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</si>
  <si>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</si>
  <si>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</si>
  <si>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</si>
  <si>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</si>
  <si>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</si>
  <si>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</si>
  <si>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</si>
  <si>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</si>
  <si>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</si>
  <si>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</si>
  <si>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</si>
  <si>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</si>
  <si>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</si>
  <si>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</si>
  <si>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</si>
  <si>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</si>
  <si>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</si>
  <si>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</si>
  <si>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</si>
  <si>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</si>
  <si>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</si>
  <si>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</si>
  <si>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</si>
  <si>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</si>
  <si>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</si>
  <si>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</si>
  <si>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</si>
  <si>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</si>
  <si>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</si>
  <si>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</si>
  <si>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</si>
  <si>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</si>
  <si>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</si>
  <si>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</si>
  <si>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</si>
  <si>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</si>
  <si>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</si>
  <si>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</si>
  <si>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</si>
  <si>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</si>
  <si>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</si>
  <si>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</si>
  <si>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</si>
  <si>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</si>
  <si>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</si>
  <si>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</si>
  <si>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</si>
  <si>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</si>
  <si>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</si>
  <si>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</si>
  <si>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</si>
  <si>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</si>
  <si>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</si>
  <si>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</si>
  <si>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</si>
  <si>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</si>
  <si>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</si>
  <si>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</si>
  <si>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</si>
  <si>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</si>
  <si>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</si>
  <si>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</si>
  <si>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</si>
  <si>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</si>
  <si>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</si>
  <si>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</si>
  <si>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</si>
  <si>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</si>
  <si>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</si>
  <si>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</si>
  <si>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</si>
  <si>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</si>
  <si>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</si>
  <si>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</si>
  <si>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</si>
  <si>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</si>
  <si>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</si>
  <si>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</si>
  <si>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</si>
  <si>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</si>
  <si>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</si>
  <si>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</si>
  <si>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</si>
  <si>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</si>
  <si>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</si>
  <si>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</si>
  <si>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</si>
  <si>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</si>
  <si>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</si>
  <si>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</si>
  <si>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</si>
  <si>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</si>
  <si>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</si>
  <si>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</si>
  <si>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</si>
  <si>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</si>
  <si>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</si>
  <si>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</si>
  <si>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</si>
  <si>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</si>
  <si>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</si>
  <si>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</si>
  <si>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</si>
  <si>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</si>
  <si>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</si>
  <si>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</si>
  <si>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</si>
  <si>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</si>
  <si>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</si>
  <si>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</si>
  <si>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</si>
  <si>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</si>
  <si>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</si>
  <si>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</si>
  <si>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</si>
  <si>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</si>
  <si>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</si>
  <si>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</si>
  <si>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</si>
  <si>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</si>
  <si>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</si>
  <si>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</si>
  <si>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</si>
  <si>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</si>
  <si>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</si>
  <si>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</si>
  <si>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</si>
  <si>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</si>
  <si>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</si>
  <si>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</si>
  <si>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</si>
  <si>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</si>
  <si>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</si>
  <si>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</si>
  <si>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</si>
  <si>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</si>
  <si>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</si>
  <si>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</si>
  <si>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</si>
  <si>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</si>
  <si>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</si>
  <si>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</si>
  <si>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</si>
  <si>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</si>
  <si>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</si>
  <si>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</si>
  <si>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</si>
  <si>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</si>
  <si>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</si>
  <si>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</si>
  <si>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</si>
  <si>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</si>
  <si>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</si>
  <si>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</si>
  <si>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</si>
  <si>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</si>
  <si>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</si>
  <si>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</si>
  <si>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</si>
  <si>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</si>
  <si>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</si>
  <si>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</si>
  <si>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</si>
  <si>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</si>
  <si>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</si>
  <si>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</si>
  <si>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</si>
  <si>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</si>
  <si>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</si>
  <si>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</si>
  <si>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</si>
  <si>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</si>
  <si>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</si>
  <si>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</si>
  <si>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</si>
  <si>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</si>
  <si>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</si>
  <si>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</si>
  <si>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</si>
  <si>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</si>
  <si>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</si>
  <si>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</si>
  <si>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</si>
  <si>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</si>
  <si>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</si>
  <si>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</si>
  <si>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</si>
  <si>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</si>
  <si>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</si>
  <si>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</si>
  <si>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</si>
  <si>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</si>
  <si>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</si>
  <si>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</si>
  <si>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</si>
  <si>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</si>
  <si>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</si>
  <si>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</si>
  <si>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</si>
  <si>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</si>
  <si>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</si>
  <si>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</si>
  <si>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</si>
  <si>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</si>
  <si>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</si>
  <si>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</si>
  <si>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</si>
  <si>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</si>
  <si>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</si>
  <si>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</si>
  <si>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</si>
  <si>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</si>
  <si>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</si>
  <si>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</si>
  <si>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</si>
  <si>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</si>
  <si>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</si>
  <si>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</si>
  <si>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</si>
  <si>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</si>
  <si>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</si>
  <si>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</si>
  <si>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</si>
  <si>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</si>
  <si>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</si>
  <si>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</si>
  <si>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</si>
  <si>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</si>
  <si>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</si>
  <si>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</si>
  <si>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</si>
  <si>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</si>
  <si>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</si>
  <si>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</si>
  <si>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</si>
  <si>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</si>
  <si>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</si>
  <si>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</si>
  <si>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</si>
  <si>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</si>
  <si>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</si>
  <si>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</si>
  <si>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</si>
  <si>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</si>
  <si>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</si>
  <si>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</si>
  <si>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</si>
  <si>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</si>
  <si>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</si>
  <si>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</si>
  <si>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</si>
  <si>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</si>
  <si>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</si>
  <si>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</si>
  <si>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</si>
  <si>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</si>
  <si>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</si>
  <si>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</si>
  <si>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</si>
  <si>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</si>
  <si>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</si>
  <si>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</si>
  <si>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</si>
  <si>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</si>
  <si>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</si>
  <si>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</si>
  <si>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</si>
  <si>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</si>
  <si>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</si>
  <si>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</si>
  <si>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</si>
  <si>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</si>
  <si>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</si>
  <si>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</si>
  <si>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</si>
  <si>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</si>
  <si>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</si>
  <si>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</si>
  <si>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</si>
  <si>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</si>
  <si>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</si>
  <si>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</si>
  <si>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</si>
  <si>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</si>
  <si>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</si>
  <si>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</si>
  <si>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</si>
  <si>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</si>
  <si>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</si>
  <si>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</si>
  <si>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</si>
  <si>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</si>
  <si>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</si>
  <si>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</si>
  <si>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</si>
  <si>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</si>
  <si>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</si>
  <si>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</si>
  <si>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</si>
  <si>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</si>
  <si>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</si>
  <si>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</si>
  <si>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</si>
  <si>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</si>
  <si>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</si>
  <si>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</si>
  <si>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</si>
  <si>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</si>
  <si>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</si>
  <si>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</si>
  <si>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</si>
  <si>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</si>
  <si>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</si>
  <si>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</si>
  <si>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</si>
  <si>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</si>
  <si>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</si>
  <si>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</si>
  <si>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</si>
  <si>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</si>
  <si>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</si>
  <si>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</si>
  <si>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</si>
  <si>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</si>
  <si>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</si>
  <si>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</si>
  <si>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</si>
  <si>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</si>
  <si>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</si>
  <si>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</si>
  <si>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</si>
  <si>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</si>
  <si>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</si>
  <si>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</si>
  <si>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</si>
  <si>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</si>
  <si>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</si>
  <si>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</si>
  <si>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</si>
  <si>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</si>
  <si>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</si>
  <si>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</si>
  <si>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</si>
  <si>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</si>
  <si>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</si>
  <si>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</si>
  <si>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</si>
  <si>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</si>
  <si>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</si>
  <si>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</si>
  <si>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</si>
  <si>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</si>
  <si>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</si>
  <si>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</si>
  <si>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</si>
  <si>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</si>
  <si>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</si>
  <si>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</si>
  <si>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</si>
  <si>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</si>
  <si>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</si>
  <si>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</si>
  <si>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</si>
  <si>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</si>
  <si>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</si>
  <si>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</si>
  <si>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</si>
  <si>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</si>
  <si>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</si>
  <si>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</si>
  <si>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</si>
  <si>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</si>
  <si>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</si>
  <si>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</si>
  <si>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</si>
  <si>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</si>
  <si>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</si>
  <si>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</si>
  <si>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</si>
  <si>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</si>
  <si>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</si>
  <si>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</si>
  <si>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</si>
  <si>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</si>
  <si>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</si>
  <si>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</si>
  <si>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</si>
  <si>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</si>
  <si>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</si>
  <si>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</si>
  <si>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</si>
  <si>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</si>
  <si>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</si>
  <si>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</si>
  <si>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</si>
  <si>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</si>
  <si>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</si>
  <si>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</si>
  <si>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</si>
  <si>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</si>
  <si>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</si>
  <si>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</si>
  <si>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</si>
  <si>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</si>
  <si>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</si>
  <si>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</si>
  <si>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</si>
  <si>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</si>
  <si>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</si>
  <si>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</si>
  <si>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</si>
  <si>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</si>
  <si>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</si>
  <si>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</si>
  <si>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</si>
  <si>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</si>
  <si>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</si>
  <si>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</si>
  <si>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</si>
  <si>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</si>
  <si>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</si>
  <si>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</si>
  <si>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</si>
  <si>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</si>
  <si>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</si>
  <si>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</si>
  <si>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</si>
  <si>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</si>
  <si>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</si>
  <si>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</si>
  <si>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</si>
  <si>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</si>
  <si>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</si>
  <si>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</si>
  <si>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</si>
  <si>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</si>
  <si>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</si>
  <si>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</si>
  <si>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</si>
  <si>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</si>
  <si>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</si>
  <si>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</si>
  <si>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</si>
  <si>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</si>
  <si>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</si>
  <si>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</si>
  <si>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</si>
  <si>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</si>
  <si>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</si>
  <si>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</si>
  <si>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</si>
  <si>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</si>
  <si>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</si>
  <si>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</si>
  <si>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</si>
  <si>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</si>
  <si>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</si>
  <si>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</si>
  <si>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</si>
  <si>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</si>
  <si>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</si>
  <si>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</si>
  <si>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</si>
  <si>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</si>
  <si>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</si>
  <si>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</si>
  <si>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</si>
  <si>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</si>
  <si>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</si>
  <si>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</si>
  <si>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</si>
  <si>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</si>
  <si>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</si>
  <si>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</si>
  <si>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</si>
  <si>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</si>
  <si>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</si>
  <si>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</si>
  <si>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</si>
  <si>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</si>
  <si>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</si>
  <si>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</si>
  <si>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</si>
  <si>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</si>
  <si>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</si>
  <si>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</si>
  <si>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</si>
  <si>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</si>
  <si>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</si>
  <si>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</si>
  <si>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</si>
  <si>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</si>
  <si>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</si>
  <si>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</si>
  <si>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</si>
  <si>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</si>
  <si>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</si>
  <si>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</si>
  <si>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</si>
  <si>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</si>
  <si>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</si>
  <si>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</si>
  <si>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</si>
  <si>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</si>
  <si>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</si>
  <si>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</si>
  <si>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</si>
  <si>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</si>
  <si>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</si>
  <si>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</si>
  <si>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</si>
  <si>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</si>
  <si>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</si>
  <si>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</si>
  <si>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</si>
  <si>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</si>
  <si>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</si>
  <si>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</si>
  <si>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</si>
  <si>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</si>
  <si>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</si>
  <si>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</si>
  <si>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</si>
  <si>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</si>
  <si>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</si>
  <si>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</si>
  <si>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</si>
  <si>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</si>
  <si>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</si>
  <si>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</si>
  <si>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</si>
  <si>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</si>
  <si>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</si>
  <si>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</si>
  <si>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</si>
  <si>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</si>
  <si>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</si>
  <si>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</si>
  <si>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</si>
  <si>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</si>
  <si>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</si>
  <si>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</si>
  <si>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</si>
  <si>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</si>
  <si>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</si>
  <si>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</si>
  <si>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</si>
  <si>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</si>
  <si>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</si>
  <si>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</si>
  <si>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</si>
  <si>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</si>
  <si>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</si>
  <si>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</si>
  <si>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</si>
  <si>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</si>
  <si>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</si>
  <si>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</si>
  <si>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</si>
  <si>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</si>
  <si>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</si>
  <si>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</si>
  <si>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</si>
  <si>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</si>
  <si>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</si>
  <si>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</si>
  <si>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</si>
  <si>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</si>
  <si>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</si>
  <si>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</si>
  <si>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</si>
  <si>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</si>
  <si>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</si>
  <si>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</si>
  <si>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</si>
  <si>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</si>
  <si>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</si>
  <si>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</si>
  <si>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</si>
  <si>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</si>
  <si>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</si>
  <si>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</si>
  <si>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</si>
  <si>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</si>
  <si>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</si>
  <si>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</si>
  <si>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</si>
  <si>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</si>
  <si>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</si>
  <si>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</si>
  <si>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</si>
  <si>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</si>
  <si>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</si>
  <si>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</si>
  <si>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</si>
  <si>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</si>
  <si>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</si>
  <si>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</si>
  <si>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</si>
  <si>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</si>
  <si>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</si>
  <si>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</si>
  <si>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</si>
  <si>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</si>
  <si>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</si>
  <si>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</si>
  <si>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</si>
  <si>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</si>
  <si>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</si>
  <si>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</si>
  <si>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</si>
  <si>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</si>
  <si>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</si>
  <si>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</si>
  <si>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</si>
  <si>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</si>
  <si>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</si>
  <si>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</si>
  <si>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</si>
  <si>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</si>
  <si>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</si>
  <si>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</si>
  <si>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</si>
  <si>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</si>
  <si>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</si>
  <si>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</si>
  <si>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</si>
  <si>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</si>
  <si>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</si>
  <si>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</si>
  <si>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</si>
  <si>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</si>
  <si>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</si>
  <si>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</si>
  <si>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</si>
  <si>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</si>
  <si>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</si>
  <si>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</si>
  <si>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</si>
  <si>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</si>
  <si>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</si>
  <si>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</si>
  <si>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</si>
  <si>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</si>
  <si>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</si>
  <si>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</si>
  <si>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</si>
  <si>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</si>
  <si>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</si>
  <si>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</si>
  <si>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</si>
  <si>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</si>
  <si>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</si>
  <si>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</si>
  <si>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</si>
  <si>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</si>
  <si>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</si>
  <si>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</si>
  <si>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</si>
  <si>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</si>
  <si>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</si>
  <si>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</si>
  <si>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</si>
  <si>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</si>
  <si>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</si>
  <si>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</si>
  <si>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</si>
  <si>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</si>
  <si>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</si>
  <si>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</si>
  <si>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</si>
  <si>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</si>
  <si>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</si>
  <si>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</si>
  <si>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</si>
  <si>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</si>
  <si>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</si>
  <si>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</si>
  <si>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</si>
  <si>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</si>
  <si>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</si>
  <si>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</si>
  <si>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</si>
  <si>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</si>
  <si>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</si>
  <si>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</si>
  <si>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</si>
  <si>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</si>
  <si>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</si>
  <si>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</si>
  <si>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</si>
  <si>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</si>
  <si>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</si>
  <si>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</si>
  <si>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</si>
  <si>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</si>
  <si>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</si>
  <si>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</si>
  <si>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</si>
  <si>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</si>
  <si>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</si>
  <si>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</si>
  <si>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</si>
  <si>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</si>
  <si>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</si>
  <si>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</si>
  <si>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</si>
  <si>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</si>
  <si>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</si>
  <si>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</si>
  <si>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</si>
  <si>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</si>
  <si>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</si>
  <si>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</si>
  <si>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</si>
  <si>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</si>
  <si>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</si>
  <si>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</si>
  <si>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</si>
  <si>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</si>
  <si>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</si>
  <si>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</si>
  <si>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</si>
  <si>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</si>
  <si>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</si>
  <si>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</si>
  <si>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</si>
  <si>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</si>
  <si>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</si>
  <si>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</si>
  <si>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</si>
  <si>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</si>
  <si>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</si>
  <si>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</si>
  <si>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</si>
  <si>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</si>
  <si>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</si>
  <si>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</si>
  <si>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</si>
  <si>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</si>
  <si>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</si>
  <si>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</si>
  <si>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</si>
  <si>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</si>
  <si>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</si>
  <si>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</si>
  <si>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</si>
  <si>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</si>
  <si>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</si>
  <si>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</si>
  <si>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</si>
  <si>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</si>
  <si>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</si>
  <si>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</si>
  <si>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</si>
  <si>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</si>
  <si>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</si>
  <si>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</si>
  <si>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</si>
  <si>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</si>
  <si>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</si>
  <si>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</si>
  <si>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</si>
  <si>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</si>
  <si>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</si>
  <si>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</si>
  <si>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</si>
  <si>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</si>
  <si>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</si>
  <si>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</si>
  <si>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</si>
  <si>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</si>
  <si>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</si>
  <si>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</si>
  <si>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</si>
  <si>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</si>
  <si>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</si>
  <si>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</si>
  <si>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</si>
  <si>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</si>
  <si>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</si>
  <si>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</si>
  <si>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</si>
  <si>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</si>
  <si>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</si>
  <si>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</si>
  <si>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</si>
  <si>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</si>
  <si>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</si>
  <si>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</si>
  <si>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</si>
  <si>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</si>
  <si>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</si>
  <si>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</si>
  <si>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</si>
  <si>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</si>
  <si>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</si>
  <si>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</si>
  <si>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</si>
  <si>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</si>
  <si>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</si>
  <si>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</si>
  <si>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</si>
  <si>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</si>
  <si>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</si>
  <si>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</si>
  <si>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</si>
  <si>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</si>
  <si>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</si>
  <si>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</si>
  <si>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</si>
  <si>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</si>
  <si>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</si>
  <si>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</si>
  <si>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</si>
  <si>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</si>
  <si>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</si>
  <si>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</si>
  <si>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</si>
  <si>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</si>
  <si>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</si>
  <si>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</si>
  <si>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</si>
  <si>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</si>
  <si>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</si>
  <si>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</si>
  <si>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</si>
  <si>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</si>
  <si>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</si>
  <si>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</si>
  <si>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</si>
  <si>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</si>
  <si>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</si>
  <si>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</si>
  <si>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</si>
  <si>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</si>
  <si>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</si>
  <si>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</si>
  <si>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</si>
  <si>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</si>
  <si>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</si>
  <si>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</si>
  <si>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</si>
  <si>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</si>
  <si>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</si>
  <si>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</si>
  <si>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</si>
  <si>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</si>
  <si>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</si>
  <si>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</si>
  <si>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</si>
  <si>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</si>
  <si>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</si>
  <si>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</si>
  <si>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</si>
  <si>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</si>
  <si>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</si>
  <si>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</si>
  <si>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</si>
  <si>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</si>
  <si>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</si>
  <si>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</si>
  <si>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</si>
  <si>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</si>
  <si>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</si>
  <si>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</si>
  <si>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</si>
  <si>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</si>
  <si>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</si>
  <si>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</si>
  <si>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</si>
  <si>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</si>
  <si>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</si>
  <si>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</si>
  <si>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</si>
  <si>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</si>
  <si>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</si>
  <si>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</si>
  <si>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</si>
  <si>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</si>
  <si>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</si>
  <si>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</si>
  <si>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</si>
  <si>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</si>
  <si>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</si>
  <si>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</si>
  <si>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</si>
  <si>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</si>
  <si>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</si>
  <si>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</si>
  <si>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</si>
  <si>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</si>
  <si>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</si>
  <si>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</si>
  <si>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</si>
  <si>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</si>
  <si>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</si>
  <si>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</si>
  <si>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</si>
  <si>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</si>
  <si>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</si>
  <si>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</si>
  <si>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</si>
  <si>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</si>
  <si>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</si>
  <si>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</si>
  <si>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</si>
  <si>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</si>
  <si>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</si>
  <si>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</si>
  <si>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</si>
  <si>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</si>
  <si>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</si>
  <si>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</si>
  <si>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</si>
  <si>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</si>
  <si>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</si>
  <si>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</si>
  <si>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</si>
  <si>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</si>
  <si>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</si>
  <si>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</si>
  <si>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</si>
  <si>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</si>
  <si>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</si>
  <si>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</si>
  <si>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</si>
  <si>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</si>
  <si>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</si>
  <si>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</si>
  <si>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</si>
  <si>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</si>
  <si>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</si>
  <si>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</si>
  <si>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</si>
  <si>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</si>
  <si>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</si>
  <si>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</si>
  <si>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</si>
  <si>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</si>
  <si>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</si>
  <si>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</si>
  <si>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</si>
  <si>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</si>
  <si>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</si>
  <si>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</si>
  <si>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</si>
  <si>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</si>
  <si>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</si>
  <si>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</si>
  <si>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</si>
  <si>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</si>
  <si>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</si>
  <si>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</si>
  <si>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</si>
  <si>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</si>
  <si>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</si>
  <si>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</si>
  <si>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</si>
  <si>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</si>
  <si>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</si>
  <si>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</si>
  <si>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</si>
  <si>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</si>
  <si>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</si>
  <si>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</si>
  <si>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</si>
  <si>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</si>
  <si>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</si>
  <si>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</si>
  <si>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</si>
  <si>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</si>
  <si>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</si>
  <si>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</si>
  <si>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</si>
  <si>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</si>
  <si>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</si>
  <si>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</si>
  <si>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</si>
  <si>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</si>
  <si>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</si>
  <si>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</si>
  <si>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</si>
  <si>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</si>
  <si>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</si>
  <si>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</si>
  <si>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</si>
  <si>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</si>
  <si>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</si>
  <si>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</si>
  <si>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</si>
  <si>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</si>
  <si>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</si>
  <si>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</si>
  <si>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</si>
  <si>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</si>
  <si>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</si>
  <si>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</si>
  <si>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</si>
  <si>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</si>
  <si>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</si>
  <si>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</si>
  <si>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</si>
  <si>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</si>
  <si>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</si>
  <si>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</si>
  <si>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</si>
  <si>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</si>
  <si>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</si>
  <si>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</si>
  <si>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</si>
  <si>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</si>
  <si>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</si>
  <si>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</si>
  <si>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</si>
  <si>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</si>
  <si>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</si>
  <si>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</si>
  <si>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</si>
  <si>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</si>
  <si>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</si>
  <si>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</si>
  <si>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</si>
  <si>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</si>
  <si>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</si>
  <si>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</si>
  <si>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</si>
  <si>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</si>
  <si>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</si>
  <si>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</si>
  <si>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</si>
  <si>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</si>
  <si>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</si>
  <si>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</si>
  <si>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</si>
  <si>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</si>
  <si>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</si>
  <si>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</si>
  <si>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</si>
  <si>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</si>
  <si>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</si>
  <si>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</si>
  <si>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</si>
  <si>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</si>
  <si>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</si>
  <si>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</si>
  <si>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</si>
  <si>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</si>
  <si>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</si>
  <si>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</si>
  <si>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</si>
  <si>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</si>
  <si>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</si>
  <si>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</si>
  <si>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</si>
  <si>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</si>
  <si>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</si>
  <si>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</si>
  <si>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</si>
  <si>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</si>
  <si>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</si>
  <si>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</si>
  <si>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</si>
  <si>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</si>
  <si>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</si>
  <si>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</si>
  <si>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</si>
  <si>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</si>
  <si>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</si>
  <si>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</si>
  <si>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</si>
  <si>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</si>
  <si>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</si>
  <si>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</si>
  <si>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</si>
  <si>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</si>
  <si>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</si>
  <si>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</si>
  <si>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</si>
  <si>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</si>
  <si>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</si>
  <si>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</si>
  <si>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</si>
  <si>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</si>
  <si>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</si>
  <si>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</si>
  <si>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</si>
  <si>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</si>
  <si>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</si>
  <si>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</si>
  <si>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</si>
  <si>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</si>
  <si>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</si>
  <si>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</si>
  <si>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</si>
  <si>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</si>
  <si>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</si>
  <si>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</si>
  <si>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</si>
  <si>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</si>
  <si>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</si>
  <si>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</si>
  <si>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</si>
  <si>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</si>
  <si>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</si>
  <si>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</si>
  <si>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</si>
  <si>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</si>
  <si>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</si>
  <si>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</si>
  <si>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</si>
  <si>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</si>
  <si>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</si>
  <si>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</si>
  <si>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</si>
  <si>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</si>
  <si>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</si>
  <si>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</si>
  <si>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</si>
  <si>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</si>
  <si>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</si>
  <si>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</si>
  <si>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</si>
  <si>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</si>
  <si>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</si>
  <si>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</si>
  <si>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</si>
  <si>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</si>
  <si>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</si>
  <si>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</si>
  <si>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</si>
  <si>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</si>
  <si>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</si>
  <si>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</si>
  <si>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</si>
  <si>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</si>
  <si>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</si>
  <si>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</si>
  <si>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</si>
  <si>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</si>
  <si>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</si>
  <si>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</si>
  <si>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</si>
  <si>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</si>
  <si>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</si>
  <si>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</si>
  <si>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</si>
  <si>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</si>
  <si>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</si>
  <si>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</si>
  <si>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</si>
  <si>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</si>
  <si>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</si>
  <si>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</si>
  <si>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</si>
  <si>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</si>
  <si>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</si>
  <si>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</si>
  <si>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</si>
  <si>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</si>
  <si>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</si>
  <si>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</si>
  <si>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</si>
  <si>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</si>
  <si>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</si>
  <si>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</si>
  <si>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</si>
  <si>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</si>
  <si>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</si>
  <si>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</si>
  <si>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</si>
  <si>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</si>
  <si>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</si>
  <si>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</si>
  <si>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</si>
  <si>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</si>
  <si>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</si>
  <si>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</si>
  <si>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</si>
  <si>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</si>
  <si>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</si>
  <si>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</si>
  <si>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</si>
  <si>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</si>
  <si>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</si>
  <si>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</si>
  <si>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</si>
  <si>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</si>
  <si>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</si>
  <si>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</si>
  <si>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</si>
  <si>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</si>
  <si>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</si>
  <si>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</si>
  <si>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</si>
  <si>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</si>
  <si>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</si>
  <si>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</si>
  <si>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</si>
  <si>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</si>
  <si>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</si>
  <si>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</si>
  <si>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</si>
  <si>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</si>
  <si>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</si>
  <si>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</si>
  <si>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</si>
  <si>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</si>
  <si>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</si>
  <si>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</si>
  <si>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</si>
  <si>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</si>
  <si>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</si>
  <si>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</si>
  <si>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</si>
  <si>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</si>
  <si>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</si>
  <si>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</si>
  <si>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</si>
  <si>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</si>
  <si>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</si>
  <si>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</si>
  <si>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</si>
  <si>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</si>
  <si>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</si>
  <si>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</si>
  <si>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</si>
  <si>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</si>
  <si>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</si>
  <si>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</si>
  <si>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</si>
  <si>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</si>
  <si>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</si>
  <si>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</si>
  <si>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</si>
  <si>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</si>
  <si>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</si>
  <si>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</si>
  <si>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</si>
  <si>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</si>
  <si>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</si>
  <si>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</si>
  <si>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</si>
  <si>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</si>
  <si>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</si>
  <si>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</si>
  <si>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</si>
  <si>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</si>
  <si>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</si>
  <si>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</si>
  <si>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</si>
  <si>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</si>
  <si>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</si>
  <si>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</si>
  <si>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</si>
  <si>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</si>
  <si>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</si>
  <si>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</si>
  <si>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</si>
  <si>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</si>
  <si>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</si>
  <si>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</si>
  <si>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</si>
  <si>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</si>
  <si>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</si>
  <si>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</si>
  <si>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</si>
  <si>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</si>
  <si>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</si>
  <si>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</si>
  <si>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</si>
  <si>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</si>
  <si>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</si>
  <si>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</si>
  <si>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</si>
  <si>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</si>
  <si>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</si>
  <si>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</si>
  <si>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</si>
  <si>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</si>
  <si>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</si>
  <si>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</si>
  <si>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</si>
  <si>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</si>
  <si>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</si>
  <si>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</si>
  <si>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</si>
  <si>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</si>
  <si>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</si>
  <si>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</si>
  <si>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</si>
  <si>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</si>
  <si>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</si>
  <si>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</si>
  <si>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</si>
  <si>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</si>
  <si>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</si>
  <si>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</si>
  <si>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</si>
  <si>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</si>
  <si>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</si>
  <si>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</si>
  <si>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</si>
  <si>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</si>
  <si>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</si>
  <si>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</si>
  <si>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</si>
  <si>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</si>
  <si>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</si>
  <si>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</si>
  <si>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</si>
  <si>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</si>
  <si>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</si>
  <si>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</si>
  <si>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</si>
  <si>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</si>
  <si>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</si>
  <si>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</si>
  <si>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</si>
  <si>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</si>
  <si>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</si>
  <si>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</si>
  <si>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</si>
  <si>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</si>
  <si>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</si>
  <si>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</si>
  <si>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</si>
  <si>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</si>
  <si>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</si>
  <si>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</si>
  <si>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</si>
  <si>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</si>
  <si>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</si>
  <si>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</si>
  <si>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</si>
  <si>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</si>
  <si>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</si>
  <si>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</si>
  <si>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</si>
  <si>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</si>
  <si>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</si>
  <si>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</si>
  <si>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</si>
  <si>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</si>
  <si>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</si>
  <si>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</si>
  <si>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</si>
  <si>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</si>
  <si>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</si>
  <si>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</si>
  <si>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</si>
  <si>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</si>
  <si>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</si>
  <si>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</si>
  <si>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</si>
  <si>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</si>
  <si>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</si>
  <si>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</si>
  <si>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</si>
  <si>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</si>
  <si>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</si>
  <si>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</si>
  <si>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</si>
  <si>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</si>
  <si>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</si>
  <si>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</si>
  <si>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</si>
  <si>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</si>
  <si>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</si>
  <si>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</si>
  <si>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</si>
  <si>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</si>
  <si>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</si>
  <si>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</si>
  <si>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</si>
  <si>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</si>
  <si>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</si>
  <si>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</si>
  <si>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</si>
  <si>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</si>
  <si>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</si>
  <si>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</si>
  <si>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</si>
  <si>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</si>
  <si>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</si>
  <si>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</si>
  <si>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</si>
  <si>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</si>
  <si>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</si>
  <si>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</si>
  <si>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</si>
  <si>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</si>
  <si>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</si>
  <si>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</si>
  <si>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</si>
  <si>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</si>
  <si>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</si>
  <si>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</si>
  <si>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</si>
  <si>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</si>
  <si>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</si>
  <si>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</si>
  <si>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</si>
  <si>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</si>
  <si>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</si>
  <si>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</si>
  <si>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</si>
  <si>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</si>
  <si>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</si>
  <si>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</si>
  <si>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</si>
  <si>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</si>
  <si>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</si>
  <si>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</si>
  <si>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</si>
  <si>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</si>
  <si>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</si>
  <si>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</si>
  <si>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</si>
  <si>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</si>
  <si>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</si>
  <si>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</si>
  <si>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</si>
  <si>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</si>
  <si>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</si>
  <si>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</si>
  <si>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</si>
  <si>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</si>
  <si>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</si>
  <si>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</si>
  <si>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</si>
  <si>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</si>
  <si>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</si>
  <si>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</si>
  <si>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</si>
  <si>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</si>
  <si>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</si>
  <si>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</si>
  <si>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</si>
  <si>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</si>
  <si>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</si>
  <si>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</si>
  <si>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</si>
  <si>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</si>
  <si>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</si>
  <si>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</si>
  <si>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</si>
  <si>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</si>
  <si>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</si>
  <si>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</si>
  <si>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</si>
  <si>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</si>
  <si>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</si>
  <si>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</si>
  <si>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</si>
  <si>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</si>
  <si>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</si>
  <si>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</si>
  <si>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</si>
  <si>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</si>
  <si>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</si>
  <si>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</si>
  <si>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</si>
  <si>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</si>
  <si>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</si>
  <si>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</si>
  <si>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</si>
  <si>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</si>
  <si>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</si>
  <si>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</si>
  <si>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</si>
  <si>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</si>
  <si>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</si>
  <si>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</si>
  <si>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</si>
  <si>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</si>
  <si>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</si>
  <si>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</si>
  <si>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</si>
  <si>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</si>
  <si>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</si>
  <si>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</si>
  <si>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</si>
  <si>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</si>
  <si>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</si>
  <si>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</si>
  <si>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</si>
  <si>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</si>
  <si>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</si>
  <si>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</si>
  <si>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</si>
  <si>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</si>
  <si>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</si>
  <si>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</si>
  <si>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</si>
  <si>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</si>
  <si>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</si>
  <si>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</si>
  <si>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</si>
  <si>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</si>
  <si>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</si>
  <si>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</si>
  <si>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</si>
  <si>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</si>
  <si>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</si>
  <si>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</si>
  <si>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</si>
  <si>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</si>
  <si>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</si>
  <si>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</si>
  <si>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</si>
  <si>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</si>
  <si>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</si>
  <si>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</si>
  <si>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</si>
  <si>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</si>
  <si>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</si>
  <si>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</si>
  <si>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</si>
  <si>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</si>
  <si>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</si>
  <si>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</si>
  <si>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</si>
  <si>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</si>
  <si>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</si>
  <si>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</si>
  <si>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</si>
  <si>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</si>
  <si>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</si>
  <si>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</si>
  <si>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</si>
  <si>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</si>
  <si>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</si>
  <si>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</si>
  <si>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</si>
  <si>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</si>
  <si>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</si>
  <si>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</si>
  <si>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</si>
  <si>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</si>
  <si>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</si>
  <si>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</si>
  <si>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</si>
  <si>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</si>
  <si>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</si>
  <si>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</si>
  <si>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</si>
  <si>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</si>
  <si>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</si>
  <si>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</si>
  <si>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</si>
  <si>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</si>
  <si>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</si>
  <si>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</si>
  <si>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</si>
  <si>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</si>
  <si>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</si>
  <si>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</si>
  <si>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</si>
  <si>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</si>
  <si>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</si>
  <si>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</si>
  <si>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</si>
  <si>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</si>
  <si>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</si>
  <si>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</si>
  <si>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</si>
  <si>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</si>
  <si>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</si>
  <si>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</si>
  <si>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</si>
  <si>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</si>
  <si>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</si>
  <si>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</si>
  <si>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</si>
  <si>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</si>
  <si>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</si>
  <si>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</si>
  <si>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</si>
  <si>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</si>
  <si>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</si>
  <si>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</si>
  <si>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</si>
  <si>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</si>
  <si>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</si>
  <si>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</si>
  <si>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</si>
  <si>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</si>
  <si>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</si>
  <si>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</si>
  <si>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</si>
  <si>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</si>
  <si>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</si>
  <si>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</si>
  <si>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</si>
  <si>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</si>
  <si>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</si>
  <si>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</si>
  <si>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</si>
  <si>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</si>
  <si>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</si>
  <si>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</si>
  <si>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</si>
  <si>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</si>
  <si>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</si>
  <si>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</si>
  <si>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</si>
  <si>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</si>
  <si>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</si>
  <si>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</si>
  <si>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</si>
  <si>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</si>
  <si>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</si>
  <si>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</si>
  <si>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</si>
  <si>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</si>
  <si>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</si>
  <si>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</si>
  <si>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</si>
  <si>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</si>
  <si>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</si>
  <si>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</si>
  <si>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</si>
  <si>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</si>
  <si>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</si>
  <si>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</si>
  <si>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</si>
  <si>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</si>
  <si>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</si>
  <si>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</si>
  <si>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</si>
  <si>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</si>
  <si>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</si>
  <si>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</si>
  <si>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</si>
  <si>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</si>
  <si>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</si>
  <si>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</si>
  <si>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</si>
  <si>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</si>
  <si>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</si>
  <si>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</si>
  <si>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</si>
  <si>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</si>
  <si>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</si>
  <si>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</si>
  <si>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</si>
  <si>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</si>
  <si>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</si>
  <si>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</si>
  <si>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</si>
  <si>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</si>
  <si>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</si>
  <si>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</si>
  <si>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</si>
  <si>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</si>
  <si>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</si>
  <si>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</si>
  <si>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</si>
  <si>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</si>
  <si>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</si>
  <si>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</si>
  <si>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</si>
  <si>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</si>
  <si>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</si>
  <si>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</si>
  <si>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</si>
  <si>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</si>
  <si>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</si>
  <si>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</si>
  <si>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</si>
  <si>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</si>
  <si>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</si>
  <si>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</si>
  <si>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</si>
  <si>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</si>
  <si>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</si>
  <si>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</si>
  <si>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</si>
  <si>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</si>
  <si>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</si>
  <si>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</si>
  <si>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</si>
  <si>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</si>
  <si>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</si>
  <si>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</si>
  <si>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</si>
  <si>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</si>
  <si>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</si>
  <si>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</si>
  <si>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</si>
  <si>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</si>
  <si>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</si>
  <si>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</si>
  <si>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</si>
  <si>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</si>
  <si>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</si>
  <si>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</si>
  <si>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</si>
  <si>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</si>
  <si>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</si>
  <si>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</si>
  <si>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</si>
  <si>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</si>
  <si>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</si>
  <si>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</si>
  <si>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</si>
  <si>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</si>
  <si>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</si>
  <si>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</si>
  <si>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</si>
  <si>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</si>
  <si>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</si>
  <si>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</si>
  <si>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</si>
  <si>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</si>
  <si>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</si>
  <si>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</si>
  <si>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</si>
  <si>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</si>
  <si>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</si>
  <si>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</si>
  <si>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</si>
  <si>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</si>
  <si>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</si>
  <si>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</si>
  <si>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</si>
  <si>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</si>
  <si>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</si>
  <si>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</si>
  <si>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</si>
  <si>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</si>
  <si>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</si>
  <si>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</si>
  <si>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</si>
  <si>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</si>
  <si>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</si>
  <si>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</si>
  <si>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</si>
  <si>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</si>
  <si>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</si>
  <si>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</si>
  <si>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</si>
  <si>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</si>
  <si>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</si>
  <si>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</si>
  <si>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</si>
  <si>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</si>
  <si>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</si>
  <si>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</si>
  <si>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</si>
  <si>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</si>
  <si>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</si>
  <si>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</si>
  <si>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</si>
  <si>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</si>
  <si>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</si>
  <si>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</si>
  <si>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</si>
  <si>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</si>
  <si>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</si>
  <si>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</si>
  <si>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</si>
  <si>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</si>
  <si>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</si>
  <si>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</si>
  <si>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</si>
  <si>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</si>
  <si>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</si>
  <si>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</si>
  <si>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</si>
  <si>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</si>
  <si>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</si>
  <si>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</si>
  <si>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</si>
  <si>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</si>
  <si>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</si>
  <si>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</si>
  <si>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</si>
  <si>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</si>
  <si>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</si>
  <si>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</si>
  <si>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</si>
  <si>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</si>
  <si>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</si>
  <si>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</si>
  <si>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</si>
  <si>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</si>
  <si>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</si>
  <si>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</si>
  <si>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</si>
  <si>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</si>
  <si>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</si>
  <si>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</si>
  <si>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</si>
  <si>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</si>
  <si>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</si>
  <si>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</si>
  <si>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</si>
  <si>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</si>
  <si>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</si>
  <si>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</si>
  <si>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</si>
  <si>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</si>
  <si>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</si>
  <si>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</si>
  <si>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</si>
  <si>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</si>
  <si>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</si>
  <si>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</si>
  <si>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</si>
  <si>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</si>
  <si>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</si>
  <si>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</si>
  <si>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</si>
  <si>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</si>
  <si>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</si>
  <si>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</si>
  <si>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</si>
  <si>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</si>
  <si>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</si>
  <si>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</si>
  <si>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</si>
  <si>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</si>
  <si>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</si>
  <si>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</si>
  <si>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</si>
  <si>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</si>
  <si>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</si>
  <si>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</si>
  <si>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</si>
  <si>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</si>
  <si>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</si>
  <si>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</si>
  <si>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</si>
  <si>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</si>
  <si>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</si>
  <si>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</si>
  <si>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</si>
  <si>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</si>
  <si>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</si>
  <si>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</si>
  <si>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</si>
  <si>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</si>
  <si>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</si>
  <si>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</si>
  <si>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</si>
  <si>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</si>
  <si>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</si>
  <si>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</si>
  <si>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</si>
  <si>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</si>
  <si>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</si>
  <si>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</si>
  <si>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</si>
  <si>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</si>
  <si>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</si>
  <si>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</si>
  <si>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</si>
  <si>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</si>
  <si>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</si>
  <si>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</si>
  <si>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</si>
  <si>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</si>
  <si>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</si>
  <si>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</si>
  <si>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</si>
  <si>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</si>
  <si>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</si>
  <si>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</si>
  <si>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</si>
  <si>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</si>
  <si>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</si>
  <si>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</si>
  <si>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</si>
  <si>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</si>
  <si>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</si>
  <si>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</si>
  <si>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</si>
  <si>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</si>
  <si>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</si>
  <si>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</si>
  <si>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</si>
  <si>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</si>
  <si>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</si>
  <si>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</si>
  <si>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</si>
  <si>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</si>
  <si>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</si>
  <si>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</si>
  <si>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</si>
  <si>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</si>
  <si>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</si>
  <si>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</si>
  <si>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</si>
  <si>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</si>
  <si>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</si>
  <si>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</si>
  <si>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</si>
  <si>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</si>
  <si>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</si>
  <si>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</si>
  <si>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</si>
  <si>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</si>
  <si>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</si>
  <si>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</si>
  <si>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</si>
  <si>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</si>
  <si>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</si>
  <si>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</si>
  <si>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</si>
  <si>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</si>
  <si>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</si>
  <si>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</si>
  <si>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</si>
  <si>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</si>
  <si>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</si>
  <si>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</si>
  <si>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</si>
  <si>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</si>
  <si>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</si>
  <si>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</si>
  <si>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</si>
  <si>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</si>
  <si>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</si>
  <si>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</si>
  <si>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</si>
  <si>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</si>
  <si>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</si>
  <si>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</si>
  <si>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</si>
  <si>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</si>
  <si>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</si>
  <si>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</si>
  <si>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</si>
  <si>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</si>
  <si>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</si>
  <si>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</si>
  <si>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</si>
  <si>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</si>
  <si>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</si>
  <si>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</si>
  <si>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</si>
  <si>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</si>
  <si>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</si>
  <si>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</si>
  <si>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</si>
  <si>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</si>
  <si>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</si>
  <si>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</si>
  <si>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</si>
  <si>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</si>
  <si>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</si>
  <si>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</si>
  <si>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</si>
  <si>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</si>
  <si>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</si>
  <si>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</si>
  <si>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</si>
  <si>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</si>
  <si>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</si>
  <si>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</si>
  <si>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</si>
  <si>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</si>
  <si>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</si>
  <si>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</si>
  <si>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</si>
  <si>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</si>
  <si>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</si>
  <si>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</si>
  <si>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</si>
  <si>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</si>
  <si>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</si>
  <si>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</si>
  <si>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</si>
  <si>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</si>
  <si>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</si>
  <si>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</si>
  <si>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</si>
  <si>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</si>
  <si>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</si>
  <si>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</si>
  <si>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</si>
  <si>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</si>
  <si>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</si>
  <si>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</si>
  <si>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</si>
  <si>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</si>
  <si>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</si>
  <si>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</si>
  <si>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</si>
  <si>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</si>
  <si>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</si>
  <si>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</si>
  <si>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</si>
  <si>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</si>
  <si>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</si>
  <si>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</si>
  <si>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</si>
  <si>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</si>
  <si>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</si>
  <si>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</si>
  <si>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</si>
  <si>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</si>
  <si>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</si>
  <si>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</si>
  <si>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</si>
  <si>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</si>
  <si>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</si>
  <si>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</si>
  <si>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</si>
  <si>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</si>
  <si>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</si>
  <si>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</si>
  <si>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</si>
  <si>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</si>
  <si>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</si>
  <si>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</si>
  <si>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</si>
  <si>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</si>
  <si>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</si>
  <si>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</si>
  <si>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</si>
  <si>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</si>
  <si>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</si>
  <si>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</si>
  <si>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</si>
  <si>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</si>
  <si>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</si>
  <si>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</si>
  <si>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</si>
  <si>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</si>
  <si>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</si>
  <si>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</si>
  <si>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</si>
  <si>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</si>
  <si>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</si>
  <si>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</si>
  <si>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</si>
  <si>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</si>
  <si>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</si>
  <si>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</si>
  <si>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</si>
  <si>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</si>
  <si>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</si>
  <si>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</si>
  <si>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</si>
  <si>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</si>
  <si>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</si>
  <si>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</si>
  <si>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</si>
  <si>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</si>
  <si>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</si>
  <si>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</si>
  <si>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</si>
  <si>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</si>
  <si>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</si>
  <si>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</si>
  <si>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</si>
  <si>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</si>
  <si>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</si>
  <si>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</si>
  <si>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</si>
  <si>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</si>
  <si>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</si>
  <si>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</si>
  <si>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</si>
  <si>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</si>
  <si>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</si>
  <si>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</si>
  <si>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</si>
  <si>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</si>
  <si>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</si>
  <si>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</si>
  <si>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</si>
  <si>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</si>
  <si>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</si>
  <si>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</si>
  <si>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</si>
  <si>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</si>
  <si>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</si>
  <si>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</si>
  <si>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</si>
  <si>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</si>
  <si>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</si>
  <si>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</si>
  <si>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</si>
  <si>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</si>
  <si>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</si>
  <si>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</si>
  <si>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</si>
  <si>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</si>
  <si>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</si>
  <si>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</si>
  <si>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</si>
  <si>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</si>
  <si>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</si>
  <si>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</si>
  <si>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</si>
  <si>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</si>
  <si>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</si>
  <si>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</si>
  <si>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</si>
  <si>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</si>
  <si>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</si>
  <si>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</si>
  <si>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</si>
  <si>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</si>
  <si>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</si>
  <si>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</si>
  <si>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</si>
  <si>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</si>
  <si>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</si>
  <si>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</si>
  <si>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</si>
  <si>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</si>
  <si>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</si>
  <si>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</si>
  <si>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</si>
  <si>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</si>
  <si>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</si>
  <si>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</si>
  <si>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</si>
  <si>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</si>
  <si>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</si>
  <si>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</si>
  <si>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</si>
  <si>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</si>
  <si>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</si>
  <si>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</si>
  <si>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</si>
  <si>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</si>
  <si>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</si>
  <si>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</si>
  <si>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</si>
  <si>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</si>
  <si>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</si>
  <si>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</si>
  <si>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</si>
  <si>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</si>
  <si>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</si>
  <si>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</si>
  <si>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</si>
  <si>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</si>
  <si>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</si>
  <si>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</si>
  <si>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</si>
  <si>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</si>
  <si>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</si>
  <si>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</si>
  <si>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</si>
  <si>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</si>
  <si>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</si>
  <si>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</si>
  <si>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</si>
  <si>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</si>
  <si>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</si>
  <si>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</si>
  <si>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</si>
  <si>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</si>
  <si>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</si>
  <si>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</si>
  <si>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</si>
  <si>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</si>
  <si>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</si>
  <si>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</si>
  <si>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</si>
  <si>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</si>
  <si>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</si>
  <si>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</si>
  <si>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</si>
  <si>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</si>
  <si>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</si>
  <si>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</si>
  <si>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</si>
  <si>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</si>
  <si>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</si>
  <si>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</si>
  <si>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</si>
  <si>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</si>
  <si>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</si>
  <si>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</si>
  <si>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</si>
  <si>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</si>
  <si>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</si>
  <si>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</si>
  <si>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</si>
  <si>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</si>
  <si>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</si>
  <si>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</si>
  <si>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</si>
  <si>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</si>
  <si>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</si>
  <si>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</si>
  <si>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</si>
  <si>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</si>
  <si>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</si>
  <si>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</si>
  <si>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</si>
  <si>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</si>
  <si>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</si>
  <si>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</si>
  <si>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</si>
  <si>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</si>
  <si>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</si>
  <si>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</si>
  <si>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</si>
  <si>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</si>
  <si>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</si>
  <si>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</si>
  <si>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</si>
  <si>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</si>
  <si>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</si>
  <si>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</si>
  <si>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</si>
  <si>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</si>
  <si>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</si>
  <si>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</si>
  <si>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</si>
  <si>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</si>
  <si>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</si>
  <si>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</si>
  <si>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</si>
  <si>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</si>
  <si>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</si>
  <si>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</si>
  <si>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</si>
  <si>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</si>
  <si>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</si>
  <si>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</si>
  <si>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</si>
  <si>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</si>
  <si>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</si>
  <si>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</si>
  <si>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</si>
  <si>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</si>
  <si>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</si>
  <si>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</si>
  <si>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</si>
  <si>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</si>
  <si>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</si>
  <si>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</si>
  <si>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</si>
  <si>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</si>
  <si>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</si>
  <si>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</si>
  <si>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</si>
  <si>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</si>
  <si>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</si>
  <si>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</si>
  <si>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</si>
  <si>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</si>
  <si>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</si>
  <si>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</si>
  <si>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</si>
  <si>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</si>
  <si>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</si>
  <si>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</si>
  <si>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</si>
  <si>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</si>
  <si>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</si>
  <si>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</si>
  <si>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</si>
  <si>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</si>
  <si>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</si>
  <si>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</si>
  <si>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</si>
  <si>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</si>
  <si>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</si>
  <si>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</si>
  <si>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</si>
  <si>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</si>
  <si>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</si>
  <si>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</si>
  <si>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</si>
  <si>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</si>
  <si>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</si>
  <si>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</si>
  <si>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</si>
  <si>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</si>
  <si>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</si>
  <si>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</si>
  <si>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</si>
  <si>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</si>
  <si>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</si>
  <si>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</si>
  <si>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</si>
  <si>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</si>
  <si>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</si>
  <si>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</si>
  <si>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</si>
  <si>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</si>
  <si>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</si>
  <si>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</si>
  <si>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</si>
  <si>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</si>
  <si>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</si>
  <si>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</si>
  <si>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</si>
  <si>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</si>
  <si>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</si>
  <si>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</si>
  <si>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</si>
  <si>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</si>
  <si>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</si>
  <si>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</si>
  <si>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</si>
  <si>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</si>
  <si>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</si>
  <si>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</si>
  <si>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</si>
  <si>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</si>
  <si>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</si>
  <si>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</si>
  <si>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</si>
  <si>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</si>
  <si>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</si>
  <si>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</si>
  <si>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</si>
  <si>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</si>
  <si>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</si>
  <si>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</si>
  <si>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</si>
  <si>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</si>
  <si>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</si>
  <si>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</si>
  <si>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</si>
  <si>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</si>
  <si>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</si>
  <si>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</si>
  <si>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</si>
  <si>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</si>
  <si>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</si>
  <si>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</si>
  <si>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</si>
  <si>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</si>
  <si>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</si>
  <si>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</si>
  <si>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</si>
  <si>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</si>
  <si>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</si>
  <si>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</si>
  <si>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</si>
  <si>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</si>
  <si>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</si>
  <si>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</si>
  <si>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</si>
  <si>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</si>
  <si>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</si>
  <si>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</si>
  <si>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</si>
  <si>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</si>
  <si>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</si>
  <si>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</si>
  <si>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</si>
  <si>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</si>
  <si>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</si>
  <si>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</si>
  <si>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</si>
  <si>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</si>
  <si>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</si>
  <si>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</si>
  <si>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</si>
  <si>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</si>
  <si>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</si>
  <si>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</si>
  <si>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</si>
  <si>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</si>
  <si>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</si>
  <si>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</si>
  <si>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</si>
  <si>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</si>
  <si>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</si>
  <si>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</si>
  <si>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</si>
  <si>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</si>
  <si>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</si>
  <si>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</si>
  <si>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</si>
  <si>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</si>
  <si>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</si>
  <si>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</si>
  <si>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</si>
  <si>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</si>
  <si>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</si>
  <si>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</si>
  <si>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</si>
  <si>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</si>
  <si>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</si>
  <si>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</si>
  <si>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</si>
  <si>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</si>
  <si>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</si>
  <si>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</si>
  <si>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</si>
  <si>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</si>
  <si>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</si>
  <si>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</si>
  <si>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</si>
  <si>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</si>
  <si>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</si>
  <si>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</si>
  <si>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</si>
  <si>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</si>
  <si>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</si>
  <si>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</si>
  <si>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</si>
  <si>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</si>
  <si>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</si>
  <si>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</si>
  <si>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</si>
  <si>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</si>
  <si>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</si>
  <si>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</si>
  <si>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</si>
  <si>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</si>
  <si>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</si>
  <si>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</si>
  <si>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</si>
  <si>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</si>
  <si>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</si>
  <si>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</si>
  <si>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</si>
  <si>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</si>
  <si>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</si>
  <si>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</si>
  <si>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</si>
  <si>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</si>
  <si>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</si>
  <si>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</si>
  <si>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</si>
  <si>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</si>
  <si>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</si>
  <si>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</si>
  <si>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</si>
  <si>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</si>
  <si>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</si>
  <si>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</si>
  <si>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</si>
  <si>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</si>
  <si>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</si>
  <si>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</si>
  <si>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</si>
  <si>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</si>
  <si>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</si>
  <si>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</si>
  <si>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</si>
  <si>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</si>
  <si>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</si>
  <si>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</si>
  <si>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</si>
  <si>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</si>
  <si>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</si>
  <si>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</si>
  <si>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</si>
  <si>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</si>
  <si>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</si>
  <si>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</si>
  <si>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</si>
  <si>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</si>
  <si>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</si>
  <si>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</si>
  <si>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</si>
  <si>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</si>
  <si>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</si>
  <si>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</si>
  <si>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</si>
  <si>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</si>
  <si>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</si>
  <si>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</si>
  <si>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</si>
  <si>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</si>
  <si>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</si>
  <si>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</si>
  <si>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</si>
  <si>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</si>
  <si>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</si>
  <si>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</si>
  <si>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</si>
  <si>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</si>
  <si>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</si>
  <si>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</si>
  <si>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</si>
  <si>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</si>
  <si>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</si>
  <si>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</si>
  <si>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</si>
  <si>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</si>
  <si>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</si>
  <si>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</si>
  <si>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</si>
  <si>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</si>
  <si>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</si>
  <si>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</si>
  <si>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</si>
  <si>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</si>
  <si>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</si>
  <si>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</si>
  <si>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</si>
  <si>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</si>
  <si>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</si>
  <si>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</si>
  <si>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</si>
  <si>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</si>
  <si>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</si>
  <si>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</si>
  <si>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</si>
  <si>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</si>
  <si>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</si>
  <si>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</si>
  <si>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</si>
  <si>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</si>
  <si>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</si>
  <si>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</si>
  <si>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</si>
  <si>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</si>
  <si>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</si>
  <si>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</si>
  <si>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</si>
  <si>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</si>
  <si>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</si>
  <si>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</si>
  <si>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</si>
  <si>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</si>
  <si>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</si>
  <si>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</si>
  <si>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</si>
  <si>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</si>
  <si>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</si>
  <si>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</si>
  <si>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</si>
  <si>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</si>
  <si>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</si>
  <si>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</si>
  <si>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</si>
  <si>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</si>
  <si>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</si>
  <si>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</si>
  <si>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</si>
  <si>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</si>
  <si>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</si>
  <si>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</si>
  <si>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</si>
  <si>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</si>
  <si>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</si>
  <si>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</si>
  <si>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</si>
  <si>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</si>
  <si>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</si>
  <si>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</si>
  <si>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</si>
  <si>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</si>
  <si>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</si>
  <si>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</si>
  <si>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</si>
  <si>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</si>
  <si>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</si>
  <si>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</si>
  <si>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</si>
  <si>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</si>
  <si>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</si>
  <si>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</si>
  <si>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</si>
  <si>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</si>
  <si>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</si>
  <si>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</si>
  <si>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</si>
  <si>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</si>
  <si>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</si>
  <si>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</si>
  <si>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</si>
  <si>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</si>
  <si>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</si>
  <si>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</si>
  <si>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</si>
  <si>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</si>
  <si>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</si>
  <si>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</si>
  <si>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</si>
  <si>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</si>
  <si>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</si>
  <si>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</si>
  <si>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</si>
  <si>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</si>
  <si>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</si>
  <si>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</si>
  <si>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</si>
  <si>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</si>
  <si>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</si>
  <si>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</si>
  <si>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</si>
  <si>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</si>
  <si>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</si>
  <si>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</si>
  <si>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</si>
  <si>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</si>
  <si>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</si>
  <si>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</si>
  <si>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</si>
  <si>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</si>
  <si>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</si>
  <si>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</si>
  <si>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</si>
  <si>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</si>
  <si>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</si>
  <si>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</si>
  <si>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</si>
  <si>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</si>
  <si>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</si>
  <si>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</si>
  <si>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</si>
  <si>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</si>
  <si>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</si>
  <si>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</si>
  <si>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</si>
  <si>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</si>
  <si>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</si>
  <si>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</si>
  <si>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</si>
  <si>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</si>
  <si>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</si>
  <si>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</si>
  <si>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</si>
  <si>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</si>
  <si>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</si>
  <si>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</si>
  <si>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</si>
  <si>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</si>
  <si>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</si>
  <si>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</si>
  <si>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</si>
  <si>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</si>
  <si>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</si>
  <si>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</si>
  <si>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</si>
  <si>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</si>
  <si>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</si>
  <si>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</si>
  <si>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</si>
  <si>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</si>
  <si>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</si>
  <si>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</si>
  <si>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</si>
  <si>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</si>
  <si>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</si>
  <si>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</si>
  <si>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</si>
  <si>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</si>
  <si>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</si>
  <si>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</si>
  <si>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</si>
  <si>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</si>
  <si>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</si>
  <si>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</si>
  <si>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</si>
  <si>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</si>
  <si>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</si>
  <si>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</si>
  <si>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</si>
  <si>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</si>
  <si>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</si>
  <si>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</si>
  <si>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</si>
  <si>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</si>
  <si>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</si>
  <si>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</si>
  <si>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</si>
  <si>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</si>
  <si>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</si>
  <si>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</si>
  <si>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</si>
  <si>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</si>
  <si>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</si>
  <si>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</si>
  <si>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</si>
  <si>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</si>
  <si>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</si>
  <si>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</si>
  <si>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</si>
  <si>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</si>
  <si>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</si>
  <si>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</si>
  <si>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</si>
  <si>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</si>
  <si>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</si>
  <si>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</si>
  <si>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</si>
  <si>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</si>
  <si>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</si>
  <si>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</si>
  <si>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</si>
  <si>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</si>
  <si>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</si>
  <si>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</si>
  <si>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</si>
  <si>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</si>
  <si>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</si>
  <si>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</si>
  <si>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</si>
  <si>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</si>
  <si>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</si>
  <si>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</si>
  <si>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</si>
  <si>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</si>
  <si>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</si>
  <si>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</si>
  <si>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</si>
  <si>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</si>
  <si>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</si>
  <si>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</si>
  <si>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</si>
  <si>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</si>
  <si>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</si>
  <si>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</si>
  <si>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</si>
  <si>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</si>
  <si>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</si>
  <si>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</si>
  <si>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</si>
  <si>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</si>
  <si>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</si>
  <si>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</si>
  <si>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</si>
  <si>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</si>
  <si>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</si>
  <si>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</si>
  <si>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</si>
  <si>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</si>
  <si>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</si>
  <si>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</si>
  <si>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</si>
  <si>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</si>
  <si>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</si>
  <si>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</si>
  <si>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</si>
  <si>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</si>
  <si>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</si>
  <si>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</si>
  <si>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</si>
  <si>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</si>
  <si>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</si>
  <si>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</si>
  <si>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</si>
  <si>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</si>
  <si>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</si>
  <si>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</si>
  <si>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</si>
  <si>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</si>
  <si>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</si>
  <si>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</si>
  <si>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</si>
  <si>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</si>
  <si>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</si>
  <si>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</si>
  <si>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</si>
  <si>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</si>
  <si>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</si>
  <si>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</si>
  <si>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</si>
  <si>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</si>
  <si>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</si>
  <si>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</si>
  <si>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</si>
  <si>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</si>
  <si>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</si>
  <si>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</si>
  <si>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</si>
  <si>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</si>
  <si>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</si>
  <si>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</si>
  <si>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</si>
  <si>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</si>
  <si>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</si>
  <si>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</si>
  <si>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</si>
  <si>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</si>
  <si>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</si>
  <si>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</si>
  <si>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</si>
  <si>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</si>
  <si>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</si>
  <si>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</si>
  <si>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</si>
  <si>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</si>
  <si>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</si>
  <si>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</si>
  <si>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</si>
  <si>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</si>
  <si>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</si>
  <si>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</si>
  <si>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</si>
  <si>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</si>
  <si>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</si>
  <si>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</si>
  <si>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</si>
  <si>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</si>
  <si>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</si>
  <si>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</si>
  <si>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</si>
  <si>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</si>
  <si>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</si>
  <si>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</si>
  <si>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</si>
  <si>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</si>
  <si>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</si>
  <si>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</si>
  <si>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</si>
  <si>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</si>
  <si>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</si>
  <si>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</si>
  <si>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</si>
  <si>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</si>
  <si>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</si>
  <si>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</si>
  <si>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</si>
  <si>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</si>
  <si>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</si>
  <si>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</si>
  <si>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</si>
  <si>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</si>
  <si>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</si>
  <si>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</si>
  <si>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</si>
  <si>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</si>
  <si>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</si>
  <si>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</si>
  <si>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</si>
  <si>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</si>
  <si>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</si>
  <si>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</si>
  <si>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</si>
  <si>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</si>
  <si>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</si>
  <si>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</si>
  <si>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</si>
  <si>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</si>
  <si>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</si>
  <si>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</si>
  <si>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</si>
  <si>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</si>
  <si>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</si>
  <si>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</si>
  <si>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</si>
  <si>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</si>
  <si>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</si>
  <si>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</si>
  <si>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</si>
  <si>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</si>
  <si>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</si>
  <si>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</si>
  <si>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</si>
  <si>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</si>
  <si>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</si>
  <si>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</si>
  <si>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</si>
  <si>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</si>
  <si>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</si>
  <si>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</si>
  <si>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</si>
  <si>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</si>
  <si>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</si>
  <si>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</si>
  <si>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</si>
  <si>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</si>
  <si>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</si>
  <si>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</si>
  <si>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</si>
  <si>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</si>
  <si>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</si>
  <si>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</si>
  <si>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</si>
  <si>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</si>
  <si>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</si>
  <si>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</si>
  <si>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</si>
  <si>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</si>
  <si>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</si>
  <si>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</si>
  <si>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</si>
  <si>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</si>
  <si>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</si>
  <si>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</si>
  <si>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</si>
  <si>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</si>
  <si>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</si>
  <si>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</si>
  <si>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</si>
  <si>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</si>
  <si>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</si>
  <si>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</si>
  <si>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</si>
  <si>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</si>
  <si>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</si>
  <si>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</si>
  <si>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</si>
  <si>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</si>
  <si>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</si>
  <si>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</si>
  <si>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</si>
  <si>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</si>
  <si>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</si>
  <si>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</si>
  <si>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</si>
  <si>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</si>
  <si>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</si>
  <si>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</si>
  <si>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</si>
  <si>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</si>
  <si>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</si>
  <si>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</si>
  <si>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</si>
  <si>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</si>
  <si>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</si>
  <si>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</si>
  <si>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</si>
  <si>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</si>
  <si>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</si>
  <si>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</si>
  <si>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</si>
  <si>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</si>
  <si>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</si>
  <si>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</si>
  <si>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</si>
  <si>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</si>
  <si>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</si>
  <si>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</si>
  <si>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</si>
  <si>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</si>
  <si>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</si>
  <si>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</si>
  <si>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</si>
  <si>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</si>
  <si>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</si>
  <si>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</si>
  <si>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</si>
  <si>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</si>
  <si>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</si>
  <si>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</si>
  <si>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</si>
  <si>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</si>
  <si>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</si>
  <si>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</si>
  <si>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</si>
  <si>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</si>
  <si>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</si>
  <si>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</si>
  <si>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</si>
  <si>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</si>
  <si>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</si>
  <si>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</si>
  <si>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</si>
  <si>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</si>
  <si>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</si>
  <si>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</si>
  <si>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</si>
  <si>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</si>
  <si>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</si>
  <si>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</si>
  <si>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</si>
  <si>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</si>
  <si>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</si>
  <si>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</si>
  <si>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</si>
  <si>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</si>
  <si>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</si>
  <si>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</si>
  <si>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</si>
  <si>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</si>
  <si>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</si>
  <si>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</si>
  <si>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</si>
  <si>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</si>
  <si>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</si>
  <si>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</si>
  <si>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</si>
  <si>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</si>
  <si>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</si>
  <si>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</si>
  <si>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</si>
  <si>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</si>
  <si>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</si>
  <si>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</si>
  <si>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</si>
  <si>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</si>
  <si>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</si>
  <si>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</si>
  <si>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</si>
  <si>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</si>
  <si>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</si>
  <si>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</si>
  <si>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</si>
  <si>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</si>
  <si>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</si>
  <si>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</si>
  <si>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</si>
  <si>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</si>
  <si>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</si>
  <si>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</si>
  <si>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</si>
  <si>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</si>
  <si>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</si>
  <si>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</si>
  <si>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</si>
  <si>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</si>
  <si>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</si>
  <si>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</si>
  <si>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</si>
  <si>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</si>
  <si>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</si>
  <si>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</si>
  <si>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</si>
  <si>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</si>
  <si>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</si>
  <si>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</si>
  <si>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</si>
  <si>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</si>
  <si>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</si>
  <si>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</si>
  <si>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</si>
  <si>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</si>
  <si>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</si>
  <si>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</si>
  <si>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</si>
  <si>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</si>
  <si>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</si>
  <si>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</si>
  <si>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</si>
  <si>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</si>
  <si>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</si>
  <si>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</si>
  <si>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</si>
  <si>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</si>
  <si>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</si>
  <si>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</si>
  <si>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</si>
  <si>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</si>
  <si>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</si>
  <si>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</si>
  <si>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</si>
  <si>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</si>
  <si>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</si>
  <si>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</si>
  <si>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</si>
  <si>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</si>
  <si>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</si>
  <si>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</si>
  <si>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</si>
  <si>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</si>
  <si>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</si>
  <si>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</si>
  <si>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</si>
  <si>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</si>
  <si>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</si>
  <si>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</si>
  <si>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</si>
  <si>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</si>
  <si>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</si>
  <si>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</si>
  <si>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</si>
  <si>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</si>
  <si>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</si>
  <si>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</si>
  <si>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</si>
  <si>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</si>
  <si>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</si>
  <si>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</si>
  <si>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</si>
  <si>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</si>
  <si>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</si>
  <si>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</si>
  <si>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</si>
  <si>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</si>
  <si>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</si>
  <si>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</si>
  <si>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</si>
  <si>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</si>
  <si>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</si>
  <si>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</si>
  <si>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</si>
  <si>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</si>
  <si>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</si>
  <si>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</si>
  <si>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</si>
  <si>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</si>
  <si>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</si>
  <si>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</si>
  <si>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</si>
  <si>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</si>
  <si>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</si>
  <si>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</si>
  <si>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</si>
  <si>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</si>
  <si>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</si>
  <si>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</si>
  <si>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</si>
  <si>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</si>
  <si>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</si>
  <si>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</si>
  <si>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</si>
  <si>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</si>
  <si>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</si>
  <si>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</si>
  <si>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</si>
  <si>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</si>
  <si>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</si>
  <si>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</si>
  <si>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</si>
  <si>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</si>
  <si>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</si>
  <si>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</si>
  <si>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</si>
  <si>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</si>
  <si>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</si>
  <si>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</si>
  <si>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</si>
  <si>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</si>
  <si>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</si>
  <si>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</si>
  <si>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</si>
  <si>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</si>
  <si>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</si>
  <si>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</si>
  <si>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</si>
  <si>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</si>
  <si>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</si>
  <si>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</si>
  <si>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</si>
  <si>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</si>
  <si>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</si>
  <si>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</si>
  <si>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</si>
  <si>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</si>
  <si>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</si>
  <si>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</si>
  <si>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</si>
  <si>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</si>
  <si>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</si>
  <si>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</si>
  <si>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</si>
  <si>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</si>
  <si>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</si>
  <si>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</si>
  <si>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</si>
  <si>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</si>
  <si>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</si>
  <si>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</si>
  <si>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</si>
  <si>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</si>
  <si>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</si>
  <si>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</si>
  <si>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</si>
  <si>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</si>
  <si>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</si>
  <si>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</si>
  <si>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</si>
  <si>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</si>
  <si>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</si>
  <si>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</si>
  <si>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</si>
  <si>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</si>
  <si>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</si>
  <si>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</si>
  <si>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</si>
  <si>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</si>
  <si>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</si>
  <si>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</si>
  <si>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</si>
  <si>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</si>
  <si>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</si>
  <si>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</si>
  <si>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</si>
  <si>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</si>
  <si>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</si>
  <si>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</si>
  <si>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</si>
  <si>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</si>
  <si>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</si>
  <si>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</si>
  <si>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</si>
  <si>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</si>
  <si>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</si>
  <si>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</si>
  <si>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</si>
  <si>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</si>
  <si>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</si>
  <si>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</si>
  <si>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</si>
  <si>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</si>
  <si>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</si>
  <si>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</si>
  <si>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</si>
  <si>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</si>
  <si>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</si>
  <si>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</si>
  <si>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</si>
  <si>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</si>
  <si>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</si>
  <si>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</si>
  <si>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</si>
  <si>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</si>
  <si>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</si>
  <si>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</si>
  <si>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</si>
  <si>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</si>
  <si>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</si>
  <si>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</si>
  <si>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</si>
  <si>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</si>
  <si>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</si>
  <si>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</si>
  <si>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</si>
  <si>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</si>
  <si>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</si>
  <si>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</si>
  <si>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</si>
  <si>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</si>
  <si>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</si>
  <si>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</si>
  <si>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</si>
  <si>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</si>
  <si>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</si>
  <si>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</si>
  <si>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</si>
  <si>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</si>
  <si>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</si>
  <si>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</si>
  <si>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</si>
  <si>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</si>
  <si>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</si>
  <si>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</si>
  <si>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</si>
  <si>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</si>
  <si>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</si>
  <si>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</si>
  <si>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</si>
  <si>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</si>
  <si>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</si>
  <si>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</si>
  <si>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</si>
  <si>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</si>
  <si>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</si>
  <si>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</si>
  <si>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</si>
  <si>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</si>
  <si>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</si>
  <si>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</si>
  <si>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</si>
  <si>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</si>
  <si>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</si>
  <si>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</si>
  <si>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</si>
  <si>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</si>
  <si>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</si>
  <si>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</si>
  <si>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</si>
  <si>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</si>
  <si>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</si>
  <si>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</si>
  <si>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</si>
  <si>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</si>
  <si>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</si>
  <si>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</si>
  <si>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</si>
  <si>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</si>
  <si>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</si>
  <si>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</si>
  <si>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</si>
  <si>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</si>
  <si>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</si>
  <si>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</si>
  <si>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</si>
  <si>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</si>
  <si>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</si>
  <si>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</si>
  <si>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</si>
  <si>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</si>
  <si>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</si>
  <si>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</si>
  <si>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</si>
  <si>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</si>
  <si>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</si>
  <si>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</si>
  <si>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</si>
  <si>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</si>
  <si>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</si>
  <si>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</si>
  <si>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</si>
  <si>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</si>
  <si>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</si>
  <si>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</si>
  <si>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</si>
  <si>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</si>
  <si>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</si>
  <si>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</si>
  <si>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</si>
  <si>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</si>
  <si>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</si>
  <si>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</si>
  <si>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</si>
  <si>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</si>
  <si>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</si>
  <si>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</si>
  <si>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</si>
  <si>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</si>
  <si>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</si>
  <si>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</si>
  <si>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</si>
  <si>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</si>
  <si>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</si>
  <si>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</si>
  <si>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</si>
  <si>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</si>
  <si>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</si>
  <si>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</si>
  <si>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</si>
  <si>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</si>
  <si>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</si>
  <si>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</si>
  <si>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</si>
  <si>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</si>
  <si>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</si>
  <si>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</si>
  <si>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</si>
  <si>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</si>
  <si>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</si>
  <si>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</si>
  <si>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</si>
  <si>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</si>
  <si>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</si>
  <si>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</si>
  <si>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</si>
  <si>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</si>
  <si>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</si>
  <si>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</si>
  <si>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</si>
  <si>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</si>
  <si>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</si>
  <si>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</si>
  <si>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</si>
  <si>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</si>
  <si>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</si>
  <si>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</si>
  <si>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</si>
  <si>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</si>
  <si>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</si>
  <si>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</si>
  <si>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</si>
  <si>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</si>
  <si>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</si>
  <si>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</si>
  <si>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</si>
  <si>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</si>
  <si>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</si>
  <si>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</si>
  <si>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</si>
  <si>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</si>
  <si>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</si>
  <si>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</si>
  <si>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</si>
  <si>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</si>
  <si>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</si>
  <si>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</si>
  <si>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</si>
  <si>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</si>
  <si>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</si>
  <si>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</si>
  <si>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</si>
  <si>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</si>
  <si>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</si>
  <si>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</si>
  <si>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</si>
  <si>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</si>
  <si>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</si>
  <si>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</si>
  <si>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</si>
  <si>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</si>
  <si>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</si>
  <si>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</si>
  <si>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</si>
  <si>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</si>
  <si>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</si>
  <si>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</si>
  <si>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</si>
  <si>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</si>
  <si>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</si>
  <si>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</si>
  <si>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</si>
  <si>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</si>
  <si>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</si>
  <si>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</si>
  <si>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</si>
  <si>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</si>
  <si>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</si>
  <si>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</si>
  <si>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</si>
  <si>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</si>
  <si>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</si>
  <si>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</si>
  <si>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</si>
  <si>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</si>
  <si>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</si>
  <si>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</si>
  <si>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</si>
  <si>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</si>
  <si>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</si>
  <si>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</si>
  <si>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</si>
  <si>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</si>
  <si>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</si>
  <si>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</si>
  <si>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</si>
  <si>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</si>
  <si>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</si>
  <si>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</si>
  <si>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</si>
  <si>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</si>
  <si>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</si>
  <si>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</si>
  <si>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</si>
  <si>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</si>
  <si>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</si>
  <si>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</si>
  <si>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</si>
  <si>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</si>
  <si>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</si>
  <si>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</si>
  <si>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</si>
  <si>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</si>
  <si>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</si>
  <si>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</si>
  <si>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</si>
  <si>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</si>
  <si>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</si>
  <si>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</si>
  <si>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</si>
  <si>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</si>
  <si>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</si>
  <si>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</si>
  <si>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</si>
  <si>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</si>
  <si>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</si>
  <si>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</si>
  <si>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</si>
  <si>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</si>
  <si>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</si>
  <si>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</si>
  <si>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</si>
  <si>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</si>
  <si>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</si>
  <si>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</si>
  <si>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</si>
  <si>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</si>
  <si>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</si>
  <si>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</si>
  <si>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</si>
  <si>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</si>
  <si>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</si>
  <si>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</si>
  <si>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</si>
  <si>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</si>
  <si>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</si>
  <si>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</si>
  <si>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</si>
  <si>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</si>
  <si>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</si>
  <si>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</si>
  <si>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</si>
  <si>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</si>
  <si>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</si>
  <si>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</si>
  <si>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</si>
  <si>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</si>
  <si>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</si>
  <si>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</si>
  <si>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</si>
  <si>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</si>
  <si>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</si>
  <si>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</si>
  <si>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</si>
  <si>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</si>
  <si>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</si>
  <si>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</si>
  <si>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</si>
  <si>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</si>
  <si>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</si>
  <si>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</si>
  <si>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</si>
  <si>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</si>
  <si>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</si>
  <si>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</si>
  <si>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</si>
  <si>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</si>
  <si>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</si>
  <si>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</si>
  <si>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</si>
  <si>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</si>
  <si>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</si>
  <si>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</si>
  <si>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</si>
  <si>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</si>
  <si>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</si>
  <si>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</si>
  <si>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</si>
  <si>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</si>
  <si>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</si>
  <si>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</si>
  <si>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</si>
  <si>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</si>
  <si>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</si>
  <si>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</si>
  <si>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</si>
  <si>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</si>
  <si>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</si>
  <si>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</si>
  <si>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</si>
  <si>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</si>
  <si>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</si>
  <si>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</si>
  <si>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</si>
  <si>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</si>
  <si>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</si>
  <si>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</si>
  <si>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</si>
  <si>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</si>
  <si>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</si>
  <si>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</si>
  <si>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</si>
  <si>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</si>
  <si>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</si>
  <si>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</si>
  <si>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</si>
  <si>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</si>
  <si>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</si>
  <si>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</si>
  <si>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</si>
  <si>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</si>
  <si>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</si>
  <si>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</si>
  <si>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</si>
  <si>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</si>
  <si>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</si>
  <si>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</si>
  <si>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</si>
  <si>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</si>
  <si>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</si>
  <si>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</si>
  <si>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</si>
  <si>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</si>
  <si>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</si>
  <si>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</si>
  <si>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</si>
  <si>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</si>
  <si>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</si>
  <si>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</si>
  <si>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</si>
  <si>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</si>
  <si>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</si>
  <si>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</si>
  <si>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</si>
  <si>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</si>
  <si>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</si>
  <si>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</si>
  <si>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</si>
  <si>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</si>
  <si>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</si>
  <si>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</si>
  <si>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</si>
  <si>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</si>
  <si>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</si>
  <si>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</si>
  <si>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</si>
  <si>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</si>
  <si>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</si>
  <si>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</si>
  <si>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</si>
  <si>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</si>
  <si>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</si>
  <si>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</si>
  <si>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</si>
  <si>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</si>
  <si>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</si>
  <si>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</si>
  <si>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</si>
  <si>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</si>
  <si>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</si>
  <si>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</si>
  <si>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</si>
  <si>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</si>
  <si>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</si>
  <si>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</si>
  <si>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</si>
  <si>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</si>
  <si>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</si>
  <si>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</si>
  <si>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</si>
  <si>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</si>
  <si>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</si>
  <si>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</si>
  <si>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</si>
  <si>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</si>
  <si>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</si>
  <si>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</si>
  <si>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</si>
  <si>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</si>
  <si>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</si>
  <si>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</si>
  <si>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</si>
  <si>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</si>
  <si>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</si>
  <si>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</si>
  <si>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</si>
  <si>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</si>
  <si>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</si>
  <si>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</si>
  <si>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</si>
  <si>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</si>
  <si>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</si>
  <si>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</si>
  <si>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</si>
  <si>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</si>
  <si>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</si>
  <si>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</si>
  <si>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</si>
  <si>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</si>
  <si>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</si>
  <si>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</si>
  <si>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</si>
  <si>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</si>
  <si>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</si>
  <si>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</si>
  <si>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</si>
  <si>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</si>
  <si>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</si>
  <si>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</si>
  <si>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</si>
  <si>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</si>
  <si>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</si>
  <si>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</si>
  <si>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</si>
  <si>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</si>
  <si>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</si>
  <si>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</si>
  <si>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</si>
  <si>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</si>
  <si>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</si>
  <si>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</si>
  <si>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</si>
  <si>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</si>
  <si>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</si>
  <si>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</si>
  <si>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</si>
  <si>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</si>
  <si>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</si>
  <si>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</si>
  <si>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</si>
  <si>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</si>
  <si>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</si>
  <si>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</si>
  <si>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</si>
  <si>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</si>
  <si>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</si>
  <si>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</si>
  <si>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</si>
  <si>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</si>
  <si>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</si>
  <si>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</si>
  <si>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</si>
  <si>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</si>
  <si>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</si>
  <si>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</si>
  <si>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</si>
  <si>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</si>
  <si>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</si>
  <si>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</si>
  <si>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</si>
  <si>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</si>
  <si>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</si>
  <si>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</si>
  <si>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</si>
  <si>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</si>
  <si>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</si>
  <si>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</si>
  <si>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</si>
  <si>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</si>
  <si>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</si>
  <si>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</si>
  <si>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</si>
  <si>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</si>
  <si>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</si>
  <si>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</si>
  <si>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</si>
  <si>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</si>
  <si>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</si>
  <si>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</si>
  <si>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</si>
  <si>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</si>
  <si>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</si>
  <si>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</si>
  <si>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</si>
  <si>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</si>
  <si>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</si>
  <si>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</si>
  <si>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</si>
  <si>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</si>
  <si>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</si>
  <si>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</si>
  <si>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</si>
  <si>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</si>
  <si>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</si>
  <si>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</si>
  <si>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</si>
  <si>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</si>
  <si>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</si>
  <si>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</si>
  <si>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</si>
  <si>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</si>
  <si>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</si>
  <si>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</si>
  <si>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</si>
  <si>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</si>
  <si>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</si>
  <si>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</si>
  <si>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</si>
  <si>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</si>
  <si>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</si>
  <si>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</si>
  <si>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</si>
  <si>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</si>
  <si>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</si>
  <si>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</si>
  <si>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</si>
  <si>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</si>
  <si>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</si>
  <si>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</si>
  <si>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</si>
  <si>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</si>
  <si>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</si>
  <si>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</si>
  <si>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</si>
  <si>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</si>
  <si>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</si>
  <si>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</si>
  <si>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</si>
  <si>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</si>
  <si>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</si>
  <si>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</si>
  <si>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</si>
  <si>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</si>
  <si>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</si>
  <si>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</si>
  <si>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</si>
  <si>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</si>
  <si>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</si>
  <si>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</si>
  <si>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</si>
  <si>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</si>
  <si>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</si>
  <si>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</si>
  <si>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</si>
  <si>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</si>
  <si>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</si>
  <si>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</si>
  <si>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</si>
  <si>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</si>
  <si>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</si>
  <si>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</si>
  <si>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</si>
  <si>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</si>
  <si>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</si>
  <si>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</si>
  <si>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</si>
  <si>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</si>
  <si>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</si>
  <si>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</si>
  <si>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</si>
  <si>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</si>
  <si>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</si>
  <si>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</si>
  <si>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</si>
  <si>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</si>
  <si>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</si>
  <si>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</si>
  <si>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</si>
  <si>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</si>
  <si>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</si>
  <si>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</si>
  <si>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</si>
  <si>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</si>
  <si>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</si>
  <si>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</si>
  <si>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</si>
  <si>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</si>
  <si>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</si>
  <si>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</si>
  <si>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</si>
  <si>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</si>
  <si>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</si>
  <si>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</si>
  <si>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</si>
  <si>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</si>
  <si>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</si>
  <si>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</si>
  <si>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</si>
  <si>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</si>
  <si>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</si>
  <si>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</si>
  <si>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</si>
  <si>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</si>
  <si>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</si>
  <si>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</si>
  <si>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</si>
  <si>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</si>
  <si>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</si>
  <si>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</si>
  <si>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</si>
  <si>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</si>
  <si>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</si>
  <si>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</si>
  <si>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</si>
  <si>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</si>
  <si>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</si>
  <si>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</si>
  <si>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</si>
  <si>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</si>
  <si>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</si>
  <si>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</si>
  <si>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</si>
  <si>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</si>
  <si>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</si>
  <si>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</si>
  <si>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</si>
  <si>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</si>
  <si>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</si>
  <si>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</si>
  <si>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</si>
  <si>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</si>
  <si>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</si>
  <si>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</si>
  <si>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</si>
  <si>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</si>
  <si>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</si>
  <si>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</si>
  <si>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</si>
  <si>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</si>
  <si>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</si>
  <si>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</si>
  <si>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</si>
  <si>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</si>
  <si>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</si>
  <si>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</si>
  <si>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</si>
  <si>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</si>
  <si>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</si>
  <si>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</si>
  <si>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</si>
  <si>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</si>
  <si>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</si>
  <si>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</si>
  <si>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</si>
  <si>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</si>
  <si>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</si>
  <si>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</si>
  <si>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</si>
  <si>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</si>
  <si>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</si>
  <si>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</si>
  <si>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</si>
  <si>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</si>
  <si>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</si>
  <si>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</si>
  <si>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</si>
  <si>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</si>
  <si>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</si>
  <si>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</si>
  <si>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</si>
  <si>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</si>
  <si>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</si>
  <si>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</si>
  <si>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</si>
  <si>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</si>
  <si>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</si>
  <si>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</si>
  <si>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</si>
  <si>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</si>
  <si>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</si>
  <si>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</si>
  <si>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</si>
  <si>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</si>
  <si>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</si>
  <si>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</si>
  <si>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</si>
  <si>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</si>
  <si>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</si>
  <si>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</si>
  <si>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</si>
  <si>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</si>
  <si>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</si>
  <si>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</si>
  <si>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</si>
  <si>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</si>
  <si>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</si>
  <si>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</si>
  <si>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</si>
  <si>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</si>
  <si>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</si>
  <si>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</si>
  <si>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</si>
  <si>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</si>
  <si>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</si>
  <si>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</si>
  <si>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</si>
  <si>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</si>
  <si>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</si>
  <si>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</si>
  <si>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</si>
  <si>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</si>
  <si>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</si>
  <si>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</si>
  <si>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</si>
  <si>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</si>
  <si>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</si>
  <si>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</si>
  <si>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</si>
  <si>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</si>
  <si>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</si>
  <si>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</si>
  <si>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</si>
  <si>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</si>
  <si>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</si>
  <si>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</si>
  <si>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</si>
  <si>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</si>
  <si>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</si>
  <si>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</si>
  <si>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</si>
  <si>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</si>
  <si>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</si>
  <si>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</si>
  <si>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</si>
  <si>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</si>
  <si>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</si>
  <si>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</si>
  <si>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</si>
  <si>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</si>
  <si>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</si>
  <si>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</si>
  <si>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</si>
  <si>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</si>
  <si>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</si>
  <si>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</si>
  <si>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</si>
  <si>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</si>
  <si>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</si>
  <si>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</si>
  <si>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</si>
  <si>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</si>
  <si>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</si>
  <si>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</si>
  <si>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</si>
  <si>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</si>
  <si>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</si>
  <si>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</si>
  <si>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</si>
  <si>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</si>
  <si>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</si>
  <si>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</si>
  <si>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</si>
  <si>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</si>
  <si>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</si>
  <si>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</si>
  <si>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</si>
  <si>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</si>
  <si>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</si>
  <si>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</si>
  <si>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</si>
  <si>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</si>
  <si>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</si>
  <si>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</si>
  <si>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</si>
  <si>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</si>
  <si>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</si>
  <si>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</si>
  <si>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</si>
  <si>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</si>
  <si>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</si>
  <si>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</si>
  <si>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</si>
  <si>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</si>
  <si>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</si>
  <si>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</si>
  <si>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</si>
  <si>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</si>
  <si>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</si>
  <si>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</si>
  <si>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</si>
  <si>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</si>
  <si>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</si>
  <si>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</si>
  <si>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</si>
  <si>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</si>
  <si>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</si>
  <si>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</si>
  <si>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</si>
  <si>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</si>
  <si>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</si>
  <si>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</si>
  <si>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</si>
  <si>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</si>
  <si>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</si>
  <si>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</si>
  <si>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</si>
  <si>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</si>
  <si>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</si>
  <si>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</si>
  <si>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</si>
  <si>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</si>
  <si>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</si>
  <si>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</si>
  <si>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</si>
  <si>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</si>
  <si>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</si>
  <si>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</si>
  <si>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</si>
  <si>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</si>
  <si>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</si>
  <si>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</si>
  <si>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</si>
  <si>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</si>
  <si>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</si>
  <si>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</si>
  <si>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</si>
  <si>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</si>
  <si>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</si>
  <si>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</si>
  <si>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</si>
  <si>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</si>
  <si>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</si>
  <si>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</si>
  <si>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</si>
  <si>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</si>
  <si>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</si>
  <si>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</si>
  <si>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</si>
  <si>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</si>
  <si>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</si>
  <si>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</si>
  <si>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</si>
  <si>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</si>
  <si>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</si>
  <si>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</si>
  <si>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</si>
  <si>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</si>
  <si>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</si>
  <si>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</si>
  <si>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</si>
  <si>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</si>
  <si>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</si>
  <si>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</si>
  <si>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</si>
  <si>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</si>
  <si>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</si>
  <si>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</si>
  <si>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</si>
  <si>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</si>
  <si>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</si>
  <si>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</si>
  <si>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</si>
  <si>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</si>
  <si>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</si>
  <si>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</si>
  <si>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</si>
  <si>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</si>
  <si>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</si>
  <si>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</si>
  <si>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</si>
  <si>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</si>
  <si>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</si>
  <si>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</si>
  <si>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</si>
  <si>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</si>
  <si>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</si>
  <si>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</si>
  <si>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</si>
  <si>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</si>
  <si>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</si>
  <si>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</si>
  <si>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</si>
  <si>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</si>
  <si>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</si>
  <si>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</si>
  <si>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</si>
  <si>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</si>
  <si>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</si>
  <si>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</si>
  <si>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</si>
  <si>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</si>
  <si>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</si>
  <si>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</si>
  <si>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</si>
  <si>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</si>
  <si>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</si>
  <si>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</si>
  <si>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</si>
  <si>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</si>
  <si>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</si>
  <si>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</si>
  <si>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</si>
  <si>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</si>
  <si>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</si>
  <si>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</si>
  <si>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</si>
  <si>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</si>
  <si>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</si>
  <si>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</si>
  <si>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</si>
  <si>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</si>
  <si>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</si>
  <si>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</si>
  <si>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</si>
  <si>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</si>
  <si>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</si>
  <si>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</si>
  <si>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</si>
  <si>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</si>
  <si>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</si>
  <si>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</si>
  <si>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</si>
  <si>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</si>
  <si>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</si>
  <si>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</si>
  <si>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</si>
  <si>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</si>
  <si>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</si>
  <si>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</si>
  <si>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</si>
  <si>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</si>
  <si>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</si>
  <si>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</si>
  <si>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</si>
  <si>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</si>
  <si>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</si>
  <si>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</si>
  <si>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</si>
  <si>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</si>
  <si>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</si>
  <si>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</si>
  <si>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</si>
  <si>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</si>
  <si>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</si>
  <si>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</si>
  <si>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</si>
  <si>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</si>
  <si>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</si>
  <si>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</si>
  <si>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</si>
  <si>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</si>
  <si>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</si>
  <si>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</si>
  <si>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</si>
  <si>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</si>
  <si>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</si>
  <si>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</si>
  <si>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</si>
  <si>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</si>
  <si>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</si>
  <si>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</si>
  <si>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</si>
  <si>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</si>
  <si>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</si>
  <si>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</si>
  <si>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</si>
  <si>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</si>
  <si>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</si>
  <si>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</si>
  <si>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</si>
  <si>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</si>
  <si>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</si>
  <si>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</si>
  <si>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</si>
  <si>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</si>
  <si>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</si>
  <si>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</si>
  <si>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</si>
  <si>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</si>
  <si>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</si>
  <si>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</si>
  <si>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</si>
  <si>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</si>
  <si>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</si>
  <si>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</si>
  <si>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</si>
  <si>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</si>
  <si>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</si>
  <si>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</si>
  <si>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</si>
  <si>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</si>
  <si>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</si>
  <si>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</si>
  <si>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</si>
  <si>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</si>
  <si>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</si>
  <si>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</si>
  <si>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</si>
  <si>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</si>
  <si>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</si>
  <si>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</si>
  <si>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</si>
  <si>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</si>
  <si>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</si>
  <si>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</si>
  <si>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</si>
  <si>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</si>
  <si>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</si>
  <si>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</si>
  <si>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</si>
  <si>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</si>
  <si>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</si>
  <si>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</si>
  <si>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</si>
  <si>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</si>
  <si>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</si>
  <si>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</si>
  <si>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</si>
  <si>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</si>
  <si>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</si>
  <si>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</si>
  <si>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</si>
  <si>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</si>
  <si>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</si>
  <si>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</si>
  <si>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</si>
  <si>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</si>
  <si>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</si>
  <si>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</si>
  <si>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</si>
  <si>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</si>
  <si>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</si>
  <si>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</si>
  <si>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</si>
  <si>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</si>
  <si>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</si>
  <si>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</si>
  <si>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</si>
  <si>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</si>
  <si>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</si>
  <si>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</si>
  <si>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</si>
  <si>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</si>
  <si>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</si>
  <si>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</si>
  <si>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</si>
  <si>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</si>
  <si>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</si>
  <si>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</si>
  <si>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</si>
  <si>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</si>
  <si>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</si>
  <si>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</si>
  <si>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</si>
  <si>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</si>
  <si>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</si>
  <si>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</si>
  <si>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</si>
  <si>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</si>
  <si>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</si>
  <si>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</si>
  <si>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</si>
  <si>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</si>
  <si>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</si>
  <si>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</si>
  <si>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</si>
  <si>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</si>
  <si>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</si>
  <si>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</si>
  <si>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</si>
  <si>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</si>
  <si>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</si>
  <si>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</si>
  <si>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</si>
  <si>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</si>
  <si>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</si>
  <si>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</si>
  <si>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</si>
  <si>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</si>
  <si>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</si>
  <si>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</si>
  <si>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</si>
  <si>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</si>
  <si>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</si>
  <si>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</si>
  <si>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</si>
  <si>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</si>
  <si>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</si>
  <si>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</si>
  <si>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</si>
  <si>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</si>
  <si>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</si>
  <si>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</si>
  <si>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</si>
  <si>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</si>
  <si>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</si>
  <si>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</si>
  <si>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</si>
  <si>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</si>
  <si>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</si>
  <si>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</si>
  <si>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</si>
  <si>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</si>
  <si>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</si>
  <si>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</si>
  <si>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</si>
  <si>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</si>
  <si>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</si>
  <si>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</si>
  <si>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</si>
  <si>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</si>
  <si>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</si>
  <si>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</si>
  <si>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</si>
  <si>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</si>
  <si>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</si>
  <si>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</si>
  <si>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</si>
  <si>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</si>
  <si>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</si>
  <si>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</si>
  <si>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</si>
  <si>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</si>
  <si>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</si>
  <si>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</si>
  <si>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</si>
  <si>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</si>
  <si>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</si>
  <si>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</si>
  <si>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</si>
  <si>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</si>
  <si>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</si>
  <si>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</si>
  <si>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</si>
  <si>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</si>
  <si>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</si>
  <si>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</si>
  <si>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</si>
  <si>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</si>
  <si>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</si>
  <si>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</si>
  <si>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</si>
  <si>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</si>
  <si>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</si>
  <si>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</si>
  <si>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</si>
  <si>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</si>
  <si>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</si>
  <si>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</si>
  <si>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</si>
  <si>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</si>
  <si>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</si>
  <si>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</si>
  <si>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</si>
  <si>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</si>
  <si>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</si>
  <si>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</si>
  <si>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</si>
  <si>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</si>
  <si>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</si>
  <si>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</si>
  <si>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</si>
  <si>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</si>
  <si>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</si>
  <si>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</si>
  <si>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</si>
  <si>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</si>
  <si>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</si>
  <si>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</si>
  <si>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</si>
  <si>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</si>
  <si>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</si>
  <si>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</si>
  <si>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</si>
  <si>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</si>
  <si>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</si>
  <si>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</si>
  <si>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</si>
  <si>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</si>
  <si>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</si>
  <si>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</si>
  <si>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</si>
  <si>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</si>
  <si>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</si>
  <si>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</si>
  <si>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</si>
  <si>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</si>
  <si>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</si>
  <si>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</si>
  <si>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</si>
  <si>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</si>
  <si>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</si>
  <si>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</si>
  <si>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</si>
  <si>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</si>
  <si>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</si>
  <si>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</si>
  <si>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</si>
  <si>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</si>
  <si>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</si>
  <si>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</si>
  <si>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</si>
  <si>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</si>
  <si>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</si>
  <si>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</si>
  <si>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</si>
  <si>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</si>
  <si>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</si>
  <si>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</si>
  <si>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</si>
  <si>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</si>
  <si>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</si>
  <si>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</si>
  <si>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</si>
  <si>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</si>
  <si>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</si>
  <si>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</si>
  <si>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</si>
  <si>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</si>
  <si>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</si>
  <si>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</si>
  <si>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</si>
  <si>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</si>
  <si>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</si>
  <si>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</si>
  <si>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</si>
  <si>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</si>
  <si>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</si>
  <si>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</si>
  <si>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</si>
  <si>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</si>
  <si>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</si>
  <si>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</si>
  <si>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</si>
  <si>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</si>
  <si>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</si>
  <si>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</si>
  <si>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</si>
  <si>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</si>
  <si>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</si>
  <si>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</si>
  <si>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</si>
  <si>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</si>
  <si>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</si>
  <si>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</si>
  <si>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</si>
  <si>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</si>
  <si>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</si>
  <si>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</si>
  <si>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</si>
  <si>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</si>
  <si>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</si>
  <si>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</si>
  <si>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</si>
  <si>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</si>
  <si>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</si>
  <si>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</si>
  <si>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</si>
  <si>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</si>
  <si>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</si>
  <si>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</si>
  <si>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</si>
  <si>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</si>
  <si>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</si>
  <si>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</si>
  <si>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</si>
  <si>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</si>
  <si>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</si>
  <si>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</si>
  <si>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</si>
  <si>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</si>
  <si>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</si>
  <si>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</si>
  <si>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</si>
  <si>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</si>
  <si>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</si>
  <si>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</si>
  <si>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</si>
  <si>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</si>
  <si>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</si>
  <si>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</si>
  <si>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</si>
  <si>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</si>
  <si>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</si>
  <si>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</si>
  <si>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</si>
  <si>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</si>
  <si>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</si>
  <si>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</si>
  <si>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</si>
  <si>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</si>
  <si>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</si>
  <si>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</si>
  <si>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</si>
  <si>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</si>
  <si>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</si>
  <si>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</si>
  <si>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</si>
  <si>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</si>
  <si>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</si>
  <si>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</si>
  <si>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</si>
  <si>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</si>
  <si>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</si>
  <si>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</si>
  <si>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</si>
  <si>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</si>
  <si>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</si>
  <si>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</si>
  <si>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</si>
  <si>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</si>
  <si>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</si>
  <si>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</si>
  <si>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</si>
  <si>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</si>
  <si>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</si>
  <si>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</si>
  <si>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</si>
  <si>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</si>
  <si>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</si>
  <si>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</si>
  <si>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</si>
  <si>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</si>
  <si>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</si>
  <si>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</si>
  <si>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</si>
  <si>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</si>
  <si>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</si>
  <si>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</si>
  <si>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</si>
  <si>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</si>
  <si>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</si>
  <si>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</si>
  <si>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</si>
  <si>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</si>
  <si>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</si>
  <si>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</si>
  <si>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</si>
  <si>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</si>
  <si>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</si>
  <si>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</si>
  <si>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</si>
  <si>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</si>
  <si>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</si>
  <si>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</si>
  <si>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</si>
  <si>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</si>
  <si>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</si>
  <si>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</si>
  <si>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</si>
  <si>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</si>
  <si>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</si>
  <si>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</si>
  <si>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</si>
  <si>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</si>
  <si>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</si>
  <si>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</si>
  <si>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</si>
  <si>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</si>
  <si>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</si>
  <si>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</si>
  <si>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</si>
  <si>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</si>
  <si>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</si>
  <si>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</si>
  <si>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</si>
  <si>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</si>
  <si>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</si>
  <si>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</si>
  <si>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</si>
  <si>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</si>
  <si>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</si>
  <si>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</si>
  <si>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</si>
  <si>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</si>
  <si>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</si>
  <si>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</si>
  <si>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</si>
  <si>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</si>
  <si>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</si>
  <si>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</si>
  <si>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</si>
  <si>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</si>
  <si>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</si>
  <si>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</si>
  <si>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</si>
  <si>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</si>
  <si>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</si>
  <si>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</si>
  <si>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</si>
  <si>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</si>
  <si>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</si>
  <si>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</si>
  <si>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</si>
  <si>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</si>
  <si>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</si>
  <si>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</si>
  <si>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</si>
  <si>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</si>
  <si>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</si>
  <si>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</si>
  <si>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</si>
  <si>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</si>
  <si>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</si>
  <si>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</si>
  <si>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</si>
  <si>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</si>
  <si>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</si>
  <si>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</si>
  <si>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</si>
  <si>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</si>
  <si>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</si>
  <si>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</si>
  <si>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</si>
  <si>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</si>
  <si>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</si>
  <si>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</si>
  <si>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</si>
  <si>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</si>
  <si>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</si>
  <si>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</si>
  <si>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</si>
  <si>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</si>
  <si>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</si>
  <si>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</si>
  <si>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</si>
  <si>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</si>
  <si>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</si>
  <si>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</si>
  <si>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</si>
  <si>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</si>
  <si>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</si>
  <si>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</si>
  <si>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</si>
  <si>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</si>
  <si>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</si>
  <si>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</si>
  <si>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</si>
  <si>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</si>
  <si>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</si>
  <si>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</si>
  <si>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</si>
  <si>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</si>
  <si>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</si>
  <si>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</si>
  <si>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</si>
  <si>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</si>
  <si>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</si>
  <si>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</si>
  <si>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</si>
  <si>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</si>
  <si>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</si>
  <si>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</si>
  <si>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</si>
  <si>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</si>
  <si>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</si>
  <si>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</si>
  <si>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</si>
  <si>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</si>
  <si>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</si>
  <si>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</si>
  <si>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</si>
  <si>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</si>
  <si>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</si>
  <si>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</si>
  <si>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</si>
  <si>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</si>
  <si>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</si>
  <si>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</si>
  <si>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</si>
  <si>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</si>
  <si>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</si>
  <si>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</si>
  <si>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</si>
  <si>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</si>
  <si>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</si>
  <si>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</si>
  <si>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</si>
  <si>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</si>
  <si>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</si>
  <si>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</si>
  <si>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</si>
  <si>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</si>
  <si>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</si>
  <si>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</si>
  <si>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</si>
  <si>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</si>
  <si>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</si>
  <si>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</si>
  <si>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</si>
  <si>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</si>
  <si>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</si>
  <si>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</si>
  <si>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</si>
  <si>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</si>
  <si>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</si>
  <si>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</si>
  <si>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</si>
  <si>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</si>
  <si>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</si>
  <si>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</si>
  <si>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</si>
  <si>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</si>
  <si>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</si>
  <si>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</si>
  <si>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</si>
  <si>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</si>
  <si>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</si>
  <si>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</si>
  <si>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</si>
  <si>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</si>
  <si>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</si>
  <si>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</si>
  <si>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</si>
  <si>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</si>
  <si>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</si>
  <si>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</si>
  <si>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</si>
  <si>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</si>
  <si>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</si>
  <si>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</si>
  <si>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</si>
  <si>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</si>
  <si>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</si>
  <si>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</si>
  <si>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</si>
  <si>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</si>
  <si>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</si>
  <si>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</si>
  <si>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</si>
  <si>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</si>
  <si>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</si>
  <si>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</si>
  <si>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</si>
  <si>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</si>
  <si>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</si>
  <si>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</si>
  <si>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</si>
  <si>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</si>
  <si>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</si>
  <si>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</si>
  <si>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</si>
  <si>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</si>
  <si>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</si>
  <si>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</si>
  <si>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</si>
  <si>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</si>
  <si>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</si>
  <si>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</si>
  <si>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</si>
  <si>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</si>
  <si>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</si>
  <si>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</si>
  <si>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</si>
  <si>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</si>
  <si>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</si>
  <si>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</si>
  <si>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</si>
  <si>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</si>
  <si>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</si>
  <si>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</si>
  <si>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</si>
  <si>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</si>
  <si>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</si>
  <si>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</si>
  <si>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</si>
  <si>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</si>
  <si>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</si>
  <si>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</si>
  <si>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</si>
  <si>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</si>
  <si>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</si>
  <si>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</si>
  <si>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</si>
  <si>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</si>
  <si>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</si>
  <si>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</si>
  <si>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</si>
  <si>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</si>
  <si>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</si>
  <si>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</si>
  <si>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</si>
  <si>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</si>
  <si>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</si>
  <si>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</si>
  <si>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</si>
  <si>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</si>
  <si>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</si>
  <si>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</si>
  <si>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</si>
  <si>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</si>
  <si>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</si>
  <si>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</si>
  <si>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</si>
  <si>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</si>
  <si>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</si>
  <si>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</si>
  <si>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</si>
  <si>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</si>
  <si>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</si>
  <si>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</si>
  <si>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</si>
  <si>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</si>
  <si>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</si>
  <si>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</si>
  <si>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</si>
  <si>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</si>
  <si>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</si>
  <si>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</si>
  <si>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</si>
  <si>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</si>
  <si>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</si>
  <si>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</si>
  <si>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</si>
  <si>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</si>
  <si>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</si>
  <si>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</si>
  <si>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</si>
  <si>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</si>
  <si>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</si>
  <si>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</si>
  <si>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</si>
  <si>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</si>
  <si>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</si>
  <si>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</si>
  <si>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</si>
  <si>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</si>
  <si>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</si>
  <si>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</si>
  <si>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</si>
  <si>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</si>
  <si>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</si>
  <si>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</si>
  <si>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</si>
  <si>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</si>
  <si>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</si>
  <si>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</si>
  <si>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</si>
  <si>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</si>
  <si>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</si>
  <si>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</si>
  <si>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</si>
  <si>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</si>
  <si>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</si>
  <si>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</si>
  <si>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</si>
  <si>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</si>
  <si>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</si>
  <si>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</si>
  <si>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</si>
  <si>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</si>
  <si>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</si>
  <si>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</si>
  <si>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</si>
  <si>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</si>
  <si>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</si>
  <si>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</si>
  <si>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</si>
  <si>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</si>
  <si>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</si>
  <si>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</si>
  <si>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</si>
  <si>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</si>
  <si>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</si>
  <si>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</si>
  <si>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</si>
  <si>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</si>
  <si>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</si>
  <si>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</si>
  <si>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</si>
  <si>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</si>
  <si>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</si>
  <si>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</si>
  <si>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</si>
  <si>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</si>
  <si>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</si>
  <si>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</si>
  <si>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</si>
  <si>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</si>
  <si>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</si>
  <si>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</si>
  <si>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</si>
  <si>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</si>
  <si>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</si>
  <si>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</si>
  <si>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</si>
  <si>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</si>
  <si>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</si>
  <si>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</si>
  <si>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</si>
  <si>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</si>
  <si>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</si>
  <si>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</si>
  <si>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</si>
  <si>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</si>
  <si>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</si>
  <si>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</si>
  <si>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</si>
  <si>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</si>
  <si>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</si>
  <si>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</si>
  <si>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</si>
  <si>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</si>
  <si>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</si>
  <si>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</si>
  <si>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</si>
  <si>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</si>
  <si>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</si>
  <si>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</si>
  <si>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</si>
  <si>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</si>
  <si>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</si>
  <si>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</si>
  <si>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</si>
  <si>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</si>
  <si>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</si>
  <si>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</si>
  <si>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</si>
  <si>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</si>
  <si>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</si>
  <si>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</si>
  <si>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</si>
  <si>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</si>
  <si>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</si>
  <si>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</si>
  <si>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</si>
  <si>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</si>
  <si>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</si>
  <si>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</si>
  <si>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</si>
  <si>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</si>
  <si>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</si>
  <si>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</si>
  <si>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</si>
  <si>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</si>
  <si>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</si>
  <si>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</si>
  <si>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</si>
  <si>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</si>
  <si>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</si>
  <si>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</si>
  <si>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</si>
  <si>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</si>
  <si>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</si>
  <si>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</si>
  <si>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</si>
  <si>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</si>
  <si>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</si>
  <si>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</si>
  <si>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</si>
  <si>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</si>
  <si>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</si>
  <si>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</si>
  <si>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</si>
  <si>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</si>
  <si>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</si>
  <si>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</si>
  <si>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</si>
  <si>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</si>
  <si>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</si>
  <si>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</si>
  <si>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</si>
  <si>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</si>
  <si>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</si>
  <si>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</si>
  <si>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</si>
  <si>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</si>
  <si>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</si>
  <si>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</si>
  <si>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</si>
  <si>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</si>
  <si>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</si>
  <si>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</si>
  <si>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</si>
  <si>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</si>
  <si>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</si>
  <si>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</si>
  <si>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</si>
  <si>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</si>
  <si>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</si>
  <si>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</si>
  <si>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</si>
  <si>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</si>
  <si>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</si>
  <si>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</si>
  <si>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</si>
  <si>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</si>
  <si>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</si>
  <si>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</si>
  <si>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</si>
  <si>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</si>
  <si>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</si>
  <si>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</si>
  <si>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</si>
  <si>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</si>
  <si>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</si>
  <si>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</si>
  <si>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</si>
  <si>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</si>
  <si>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</si>
  <si>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</si>
  <si>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</si>
  <si>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</si>
  <si>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</si>
  <si>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</si>
  <si>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</si>
  <si>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</si>
  <si>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</si>
  <si>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</si>
  <si>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</si>
  <si>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</si>
  <si>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</si>
  <si>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</si>
  <si>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</si>
  <si>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</si>
  <si>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</si>
  <si>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</si>
  <si>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</si>
  <si>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</si>
  <si>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</si>
  <si>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</si>
  <si>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</si>
  <si>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</si>
  <si>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</si>
  <si>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</si>
  <si>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</si>
  <si>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</si>
  <si>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</si>
  <si>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</si>
  <si>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</si>
  <si>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</si>
  <si>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</si>
  <si>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</si>
  <si>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</si>
  <si>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</si>
  <si>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</si>
  <si>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</si>
  <si>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</si>
  <si>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</si>
  <si>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</si>
  <si>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</si>
  <si>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</si>
  <si>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</si>
  <si>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</si>
  <si>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</si>
  <si>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</si>
  <si>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</si>
  <si>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</si>
  <si>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</si>
  <si>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</si>
  <si>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</si>
  <si>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</si>
  <si>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</si>
  <si>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</si>
  <si>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</si>
  <si>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</si>
  <si>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</si>
  <si>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</si>
  <si>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</si>
  <si>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</si>
  <si>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</si>
  <si>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</si>
  <si>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</si>
  <si>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</si>
  <si>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</si>
  <si>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</si>
  <si>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</si>
  <si>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</si>
  <si>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</si>
  <si>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</si>
  <si>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</si>
  <si>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</si>
  <si>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</si>
  <si>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</si>
  <si>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</si>
  <si>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</si>
  <si>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</si>
  <si>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</si>
  <si>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</si>
  <si>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</si>
  <si>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</si>
  <si>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</si>
  <si>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</si>
  <si>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</si>
  <si>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</si>
  <si>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</si>
  <si>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</si>
  <si>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</si>
  <si>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</si>
  <si>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</si>
  <si>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</si>
  <si>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</si>
  <si>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</si>
  <si>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</si>
  <si>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</si>
  <si>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</si>
  <si>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</si>
  <si>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</si>
  <si>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</si>
  <si>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</si>
  <si>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</si>
  <si>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</si>
  <si>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</si>
  <si>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</si>
  <si>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</si>
  <si>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</si>
  <si>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</si>
  <si>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</si>
  <si>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</si>
  <si>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</si>
  <si>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</si>
  <si>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</si>
  <si>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</si>
  <si>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</si>
  <si>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</si>
  <si>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</si>
  <si>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</si>
  <si>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</si>
  <si>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</si>
  <si>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</si>
  <si>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</si>
  <si>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</si>
  <si>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</si>
  <si>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</si>
  <si>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</si>
  <si>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</si>
  <si>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</si>
  <si>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</si>
  <si>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</si>
  <si>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</si>
  <si>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</si>
  <si>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</si>
  <si>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</si>
  <si>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</si>
  <si>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</si>
  <si>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</si>
  <si>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</si>
  <si>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</si>
  <si>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</si>
  <si>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</si>
  <si>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</si>
  <si>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</si>
  <si>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</si>
  <si>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</si>
  <si>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</si>
  <si>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</si>
  <si>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</si>
  <si>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</si>
  <si>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</si>
  <si>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</si>
  <si>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</si>
  <si>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</si>
  <si>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</si>
  <si>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</si>
  <si>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</si>
  <si>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</si>
  <si>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</si>
  <si>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</si>
  <si>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</si>
  <si>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</si>
  <si>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</si>
  <si>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</si>
  <si>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</si>
  <si>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</si>
  <si>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</si>
  <si>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</si>
  <si>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</si>
  <si>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</si>
  <si>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</si>
  <si>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</si>
  <si>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</si>
  <si>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</si>
  <si>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</si>
  <si>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</si>
  <si>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</si>
  <si>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</si>
  <si>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</si>
  <si>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</si>
  <si>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</si>
  <si>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</si>
  <si>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</si>
  <si>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</si>
  <si>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</si>
  <si>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</si>
  <si>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</si>
  <si>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</si>
  <si>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</si>
  <si>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</si>
  <si>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</si>
  <si>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</si>
  <si>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</si>
  <si>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</si>
  <si>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</si>
  <si>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</si>
  <si>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</si>
  <si>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</si>
  <si>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</si>
  <si>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</si>
  <si>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</si>
  <si>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</si>
  <si>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</si>
  <si>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</si>
  <si>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</si>
  <si>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</si>
  <si>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</si>
  <si>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</si>
  <si>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</si>
  <si>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</si>
  <si>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</si>
  <si>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</si>
  <si>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</si>
  <si>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</si>
  <si>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</si>
  <si>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</si>
  <si>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</si>
  <si>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</si>
  <si>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</si>
  <si>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</si>
  <si>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</si>
  <si>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</si>
  <si>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</si>
  <si>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</si>
  <si>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</si>
  <si>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</si>
  <si>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</si>
  <si>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</si>
  <si>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</si>
  <si>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</si>
  <si>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</si>
  <si>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</si>
  <si>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</si>
  <si>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</si>
  <si>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</si>
  <si>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</si>
  <si>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</si>
  <si>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</si>
  <si>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</si>
  <si>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</si>
  <si>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</si>
  <si>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</si>
  <si>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</si>
  <si>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</si>
  <si>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</si>
  <si>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</si>
  <si>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</si>
  <si>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</si>
  <si>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</si>
  <si>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</si>
  <si>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</si>
  <si>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</si>
  <si>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</si>
  <si>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</si>
  <si>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</si>
  <si>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</si>
  <si>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</si>
  <si>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</si>
  <si>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</si>
  <si>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</si>
  <si>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</si>
  <si>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</si>
  <si>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</si>
  <si>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</si>
  <si>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</si>
  <si>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</si>
  <si>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</si>
  <si>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</si>
  <si>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</si>
  <si>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</si>
  <si>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</si>
  <si>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</si>
  <si>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</si>
  <si>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</si>
  <si>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</si>
  <si>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</si>
  <si>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</si>
  <si>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</si>
  <si>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</si>
  <si>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</si>
  <si>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</si>
  <si>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</si>
  <si>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</si>
  <si>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</si>
  <si>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</si>
  <si>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</si>
  <si>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</si>
  <si>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</si>
  <si>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</si>
  <si>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</si>
  <si>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</si>
  <si>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</si>
  <si>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</si>
  <si>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</si>
  <si>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</si>
  <si>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</si>
  <si>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</si>
  <si>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</si>
  <si>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</si>
  <si>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</si>
  <si>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</si>
  <si>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</si>
  <si>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</si>
  <si>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</si>
  <si>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</si>
  <si>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</si>
  <si>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</si>
  <si>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</si>
  <si>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</si>
  <si>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</si>
  <si>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</si>
  <si>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</si>
  <si>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</si>
  <si>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</si>
  <si>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</si>
  <si>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</si>
  <si>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</si>
  <si>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</si>
  <si>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</si>
  <si>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</si>
  <si>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</si>
  <si>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</si>
  <si>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</si>
  <si>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</si>
  <si>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</si>
  <si>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</si>
  <si>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</si>
  <si>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</si>
  <si>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</si>
  <si>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</si>
  <si>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</si>
  <si>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</si>
  <si>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</si>
  <si>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</si>
  <si>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</si>
  <si>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</si>
  <si>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</si>
  <si>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</si>
  <si>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</si>
  <si>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</si>
  <si>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</si>
  <si>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</si>
  <si>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</si>
  <si>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</si>
  <si>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</si>
  <si>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</si>
  <si>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</si>
  <si>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</si>
  <si>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</si>
  <si>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</si>
  <si>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</si>
  <si>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</si>
  <si>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</si>
  <si>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</si>
  <si>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</si>
  <si>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</si>
  <si>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</si>
  <si>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</si>
  <si>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</si>
  <si>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</si>
  <si>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</si>
  <si>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</si>
  <si>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</si>
  <si>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</si>
  <si>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</si>
  <si>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</si>
  <si>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</si>
  <si>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</si>
  <si>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</si>
  <si>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</si>
  <si>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</si>
  <si>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</si>
  <si>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</si>
  <si>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</si>
  <si>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</si>
  <si>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</si>
  <si>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</si>
  <si>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</si>
  <si>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</si>
  <si>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</si>
  <si>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</si>
  <si>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</si>
  <si>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</si>
  <si>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</si>
  <si>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</si>
  <si>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</si>
  <si>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</si>
  <si>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</si>
  <si>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</si>
  <si>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</si>
  <si>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</si>
  <si>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</si>
  <si>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</si>
  <si>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</si>
  <si>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</si>
  <si>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</si>
  <si>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</si>
  <si>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</si>
  <si>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</si>
  <si>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</si>
  <si>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</si>
  <si>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</si>
  <si>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</si>
  <si>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</si>
  <si>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</si>
  <si>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</si>
  <si>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</si>
  <si>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</si>
  <si>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</si>
  <si>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</si>
  <si>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</si>
  <si>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</si>
  <si>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</si>
  <si>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</si>
  <si>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</si>
  <si>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</si>
  <si>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</si>
  <si>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</si>
  <si>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</si>
  <si>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</si>
  <si>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</si>
  <si>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</si>
  <si>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</si>
  <si>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</si>
  <si>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</si>
  <si>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</si>
  <si>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</si>
  <si>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</si>
  <si>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</si>
  <si>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</si>
  <si>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</si>
  <si>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</si>
  <si>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</si>
  <si>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</si>
  <si>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</si>
  <si>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</si>
  <si>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</si>
  <si>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</si>
  <si>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</si>
  <si>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</si>
  <si>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</si>
  <si>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</si>
  <si>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</si>
  <si>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</si>
  <si>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</si>
  <si>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</si>
  <si>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</si>
  <si>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</si>
  <si>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</si>
  <si>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</si>
  <si>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</si>
  <si>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</si>
  <si>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</si>
  <si>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</si>
  <si>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</si>
  <si>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</si>
  <si>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</si>
  <si>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</si>
  <si>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</si>
  <si>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</si>
  <si>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</si>
  <si>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</si>
  <si>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</si>
  <si>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</si>
  <si>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</si>
  <si>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</si>
  <si>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</si>
  <si>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</si>
  <si>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</si>
  <si>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</si>
  <si>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</si>
  <si>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</si>
  <si>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</si>
  <si>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</si>
  <si>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</si>
  <si>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</si>
  <si>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</si>
  <si>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</si>
  <si>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</si>
  <si>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</si>
  <si>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</si>
  <si>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</si>
  <si>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</si>
  <si>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</si>
  <si>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</si>
  <si>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</si>
  <si>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</si>
  <si>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</si>
  <si>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</si>
  <si>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</si>
  <si>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</si>
  <si>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</si>
  <si>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</si>
  <si>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</si>
  <si>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</si>
  <si>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</si>
  <si>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</si>
  <si>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</si>
  <si>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</si>
  <si>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</si>
  <si>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</si>
  <si>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</si>
  <si>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</si>
  <si>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</si>
  <si>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</si>
  <si>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</si>
  <si>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</si>
  <si>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</si>
  <si>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</si>
  <si>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</si>
  <si>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</si>
  <si>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</si>
  <si>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</si>
  <si>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</si>
  <si>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</si>
  <si>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</si>
  <si>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</si>
  <si>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</si>
  <si>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</si>
  <si>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</si>
  <si>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</si>
  <si>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</si>
  <si>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</si>
  <si>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</si>
  <si>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</si>
  <si>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</si>
  <si>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</si>
  <si>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</si>
  <si>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</si>
  <si>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</si>
  <si>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</si>
  <si>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</si>
  <si>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</si>
  <si>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</si>
  <si>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</si>
  <si>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</si>
  <si>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</si>
  <si>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</si>
  <si>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</si>
  <si>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</si>
  <si>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</si>
  <si>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</si>
  <si>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</si>
  <si>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</si>
  <si>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</si>
  <si>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</si>
  <si>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</si>
  <si>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</si>
  <si>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</si>
  <si>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</si>
  <si>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</si>
  <si>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</si>
  <si>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</si>
  <si>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</si>
  <si>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</si>
  <si>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</si>
  <si>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</si>
  <si>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</si>
  <si>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</si>
  <si>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</si>
  <si>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</si>
  <si>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</si>
  <si>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</si>
  <si>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</si>
  <si>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</si>
  <si>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</si>
  <si>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</si>
  <si>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</si>
  <si>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</si>
  <si>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</si>
  <si>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</si>
  <si>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</si>
  <si>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</si>
  <si>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</si>
  <si>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</si>
  <si>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</si>
  <si>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</si>
  <si>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</si>
  <si>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</si>
  <si>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</si>
  <si>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</si>
  <si>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</si>
  <si>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</si>
  <si>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</si>
  <si>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</si>
  <si>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</si>
  <si>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</si>
  <si>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</si>
  <si>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</si>
  <si>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</si>
  <si>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</si>
  <si>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</si>
  <si>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</si>
  <si>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</si>
  <si>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</si>
  <si>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</si>
  <si>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</si>
  <si>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</si>
  <si>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</si>
  <si>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</si>
  <si>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</si>
  <si>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</si>
  <si>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</si>
  <si>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</si>
  <si>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</si>
  <si>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</si>
  <si>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</si>
  <si>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</si>
  <si>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</si>
  <si>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</si>
  <si>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</si>
  <si>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</si>
  <si>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</si>
  <si>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</si>
  <si>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</si>
  <si>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</si>
  <si>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</si>
  <si>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</si>
  <si>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</si>
  <si>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</si>
  <si>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</si>
  <si>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</si>
  <si>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</si>
  <si>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</si>
  <si>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</si>
  <si>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</si>
  <si>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</si>
  <si>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</si>
  <si>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</si>
  <si>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</si>
  <si>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</si>
  <si>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</si>
  <si>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</si>
  <si>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</si>
  <si>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</si>
  <si>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</si>
  <si>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</si>
  <si>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</si>
  <si>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</si>
  <si>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</si>
  <si>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</si>
  <si>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</si>
  <si>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</si>
  <si>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</si>
  <si>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</si>
  <si>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</si>
  <si>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</si>
  <si>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</si>
  <si>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</si>
  <si>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</si>
  <si>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</si>
  <si>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</si>
  <si>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</si>
  <si>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</si>
  <si>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</si>
  <si>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</si>
  <si>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</si>
  <si>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</si>
  <si>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</si>
  <si>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</si>
  <si>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</si>
  <si>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</si>
  <si>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</si>
  <si>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</si>
  <si>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</si>
  <si>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</si>
  <si>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</si>
  <si>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</si>
  <si>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</si>
  <si>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</si>
  <si>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</si>
  <si>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</si>
  <si>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</si>
  <si>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</si>
  <si>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</si>
  <si>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</si>
  <si>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</si>
  <si>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</si>
  <si>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</si>
  <si>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</si>
  <si>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</si>
  <si>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</si>
  <si>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</si>
  <si>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</si>
  <si>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</si>
  <si>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</si>
  <si>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</si>
  <si>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</si>
  <si>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</si>
  <si>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</si>
  <si>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</si>
  <si>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</si>
  <si>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</si>
  <si>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</si>
  <si>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</si>
  <si>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</si>
  <si>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</si>
  <si>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</si>
  <si>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</si>
  <si>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</si>
  <si>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</si>
  <si>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</si>
  <si>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</si>
  <si>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</si>
  <si>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</si>
  <si>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</si>
  <si>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</si>
  <si>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</si>
  <si>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</si>
  <si>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</si>
  <si>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</si>
  <si>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</si>
  <si>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</si>
  <si>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</si>
  <si>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</si>
  <si>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</si>
  <si>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</si>
  <si>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</si>
  <si>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</si>
  <si>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</si>
  <si>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</si>
  <si>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</si>
  <si>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</si>
  <si>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</si>
  <si>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</si>
  <si>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</si>
  <si>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</si>
  <si>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</si>
  <si>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</si>
  <si>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</si>
  <si>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</si>
  <si>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</si>
  <si>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</si>
  <si>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</si>
  <si>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</si>
  <si>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</si>
  <si>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</si>
  <si>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</si>
  <si>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</si>
  <si>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</si>
  <si>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</si>
  <si>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</si>
  <si>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</si>
  <si>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</si>
  <si>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</si>
  <si>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</si>
  <si>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</si>
  <si>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</si>
  <si>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</si>
  <si>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</si>
  <si>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</si>
  <si>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</si>
  <si>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</si>
  <si>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</si>
  <si>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</si>
  <si>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</si>
  <si>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</si>
  <si>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</si>
  <si>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</si>
  <si>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</si>
  <si>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</si>
  <si>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</si>
  <si>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</si>
  <si>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</si>
  <si>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</si>
  <si>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</si>
  <si>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</si>
  <si>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</si>
  <si>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</si>
  <si>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</si>
  <si>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</si>
  <si>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</si>
  <si>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</si>
  <si>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</si>
  <si>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</si>
  <si>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</si>
  <si>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</si>
  <si>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</si>
  <si>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</si>
  <si>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</si>
  <si>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</si>
  <si>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</si>
  <si>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</si>
  <si>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</si>
  <si>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</si>
  <si>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</si>
  <si>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</si>
  <si>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</si>
  <si>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</si>
  <si>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</si>
  <si>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</si>
  <si>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</si>
  <si>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</si>
  <si>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</si>
  <si>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</si>
  <si>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</si>
  <si>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</si>
  <si>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</si>
  <si>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</si>
  <si>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</si>
  <si>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</si>
  <si>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</si>
  <si>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</si>
  <si>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</si>
  <si>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</si>
  <si>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</si>
  <si>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</si>
  <si>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</si>
  <si>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</si>
  <si>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</si>
  <si>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</si>
  <si>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</si>
  <si>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</si>
  <si>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</si>
  <si>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</si>
  <si>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</si>
  <si>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</si>
  <si>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</si>
  <si>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</si>
  <si>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</si>
  <si>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</si>
  <si>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</si>
  <si>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</si>
  <si>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</si>
  <si>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</si>
  <si>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</si>
  <si>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</si>
  <si>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</si>
  <si>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</si>
  <si>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</si>
  <si>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</si>
  <si>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</si>
  <si>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</si>
  <si>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</si>
  <si>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</si>
  <si>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</si>
  <si>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</si>
  <si>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</si>
  <si>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</si>
  <si>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</si>
  <si>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</si>
  <si>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</si>
  <si>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</si>
  <si>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</si>
  <si>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</si>
  <si>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</si>
  <si>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</si>
  <si>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</si>
  <si>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</si>
  <si>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</si>
  <si>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</si>
  <si>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</si>
  <si>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</si>
  <si>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</si>
  <si>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</si>
  <si>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</si>
  <si>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</si>
  <si>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</si>
  <si>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</si>
  <si>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</si>
  <si>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</si>
  <si>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</si>
  <si>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</si>
  <si>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</si>
  <si>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</si>
  <si>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</si>
  <si>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</si>
  <si>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</si>
  <si>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</si>
  <si>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</si>
  <si>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</si>
  <si>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</si>
  <si>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</si>
  <si>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</si>
  <si>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</si>
  <si>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</si>
  <si>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</si>
  <si>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</si>
  <si>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</si>
  <si>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</si>
  <si>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</si>
  <si>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</si>
  <si>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</si>
  <si>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</si>
  <si>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</si>
  <si>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</si>
  <si>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</si>
  <si>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</si>
  <si>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</si>
  <si>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</si>
  <si>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</si>
  <si>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</si>
  <si>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</si>
  <si>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</si>
  <si>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</si>
  <si>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</si>
  <si>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</si>
  <si>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</si>
  <si>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</si>
  <si>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</si>
  <si>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</si>
  <si>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</si>
  <si>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</si>
  <si>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</si>
  <si>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</si>
  <si>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</si>
  <si>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</si>
  <si>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</si>
  <si>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</si>
  <si>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</si>
  <si>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</si>
  <si>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</si>
  <si>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</si>
  <si>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</si>
  <si>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</si>
  <si>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</si>
  <si>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</si>
  <si>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</si>
  <si>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</si>
  <si>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</si>
  <si>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</si>
  <si>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</si>
  <si>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</si>
  <si>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</si>
  <si>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</si>
  <si>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</si>
  <si>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</si>
  <si>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</si>
  <si>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</si>
  <si>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</si>
  <si>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</si>
  <si>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</si>
  <si>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</si>
  <si>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</si>
  <si>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</si>
  <si>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</si>
  <si>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</si>
  <si>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</si>
  <si>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</si>
  <si>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</si>
  <si>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</si>
  <si>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</si>
  <si>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</si>
  <si>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</si>
  <si>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</si>
  <si>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</si>
  <si>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</si>
  <si>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</si>
  <si>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</si>
  <si>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</si>
  <si>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</si>
  <si>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</si>
  <si>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</si>
  <si>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</si>
  <si>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</si>
  <si>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</si>
  <si>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</si>
  <si>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</si>
  <si>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</si>
  <si>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</si>
  <si>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</si>
  <si>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</si>
  <si>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</si>
  <si>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</si>
  <si>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</si>
  <si>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</si>
  <si>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</si>
  <si>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</si>
  <si>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</si>
  <si>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</si>
  <si>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</si>
  <si>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</si>
  <si>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</si>
  <si>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</si>
  <si>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</si>
  <si>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</si>
  <si>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</si>
  <si>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</si>
  <si>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</si>
  <si>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</si>
  <si>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</si>
  <si>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</si>
  <si>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</si>
  <si>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</si>
  <si>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</si>
  <si>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</si>
  <si>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</si>
  <si>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</si>
  <si>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</si>
  <si>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</si>
  <si>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</si>
  <si>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</si>
  <si>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</si>
  <si>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</si>
  <si>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</si>
  <si>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</si>
  <si>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</si>
  <si>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</si>
  <si>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</si>
  <si>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</si>
  <si>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</si>
  <si>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</si>
  <si>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</si>
  <si>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</si>
  <si>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</si>
  <si>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</si>
  <si>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</si>
  <si>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</si>
  <si>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</si>
  <si>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</si>
  <si>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</si>
  <si>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</si>
  <si>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</si>
  <si>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</si>
  <si>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</si>
  <si>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</si>
  <si>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</si>
  <si>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</si>
  <si>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</si>
  <si>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</si>
  <si>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</si>
  <si>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</si>
  <si>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</si>
  <si>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</si>
  <si>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</si>
  <si>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</si>
  <si>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</si>
  <si>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</si>
  <si>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</si>
  <si>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</si>
  <si>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</si>
  <si>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</si>
  <si>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</si>
  <si>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</si>
  <si>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</si>
  <si>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</si>
  <si>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</si>
  <si>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</si>
  <si>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</si>
  <si>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</si>
  <si>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</si>
  <si>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</si>
  <si>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</si>
  <si>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</si>
  <si>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</si>
  <si>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</si>
  <si>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</si>
  <si>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</si>
  <si>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</si>
  <si>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</si>
  <si>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</si>
  <si>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</si>
  <si>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</si>
  <si>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</si>
  <si>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</si>
  <si>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</si>
  <si>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</si>
  <si>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</si>
  <si>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</si>
  <si>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</si>
  <si>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</si>
  <si>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</si>
  <si>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</si>
  <si>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</si>
  <si>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</si>
  <si>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</si>
  <si>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</si>
  <si>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</si>
  <si>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</si>
  <si>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</si>
  <si>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</si>
  <si>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</si>
  <si>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</si>
  <si>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</si>
  <si>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</si>
  <si>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</si>
  <si>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</si>
  <si>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</si>
  <si>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</si>
  <si>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</si>
  <si>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</si>
  <si>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</si>
  <si>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</si>
  <si>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</si>
  <si>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</si>
  <si>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</si>
  <si>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</si>
  <si>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</si>
  <si>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</si>
  <si>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</si>
  <si>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</si>
  <si>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</si>
  <si>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</si>
  <si>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</si>
  <si>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</si>
  <si>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</si>
  <si>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</si>
  <si>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</si>
  <si>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</si>
  <si>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</si>
  <si>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</si>
  <si>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</si>
  <si>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</si>
  <si>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</si>
  <si>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</si>
  <si>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</si>
  <si>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</si>
  <si>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</si>
  <si>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</si>
  <si>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</si>
  <si>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</si>
  <si>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</si>
  <si>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</si>
  <si>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</si>
  <si>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</si>
  <si>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</si>
  <si>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</si>
  <si>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</si>
  <si>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</si>
  <si>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</si>
  <si>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</si>
  <si>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</si>
  <si>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</si>
  <si>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</si>
  <si>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</si>
  <si>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</si>
  <si>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</si>
  <si>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</si>
  <si>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</si>
  <si>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</si>
  <si>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</si>
  <si>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</si>
  <si>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</si>
  <si>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</si>
  <si>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</si>
  <si>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</si>
  <si>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</si>
  <si>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</si>
  <si>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</si>
  <si>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</si>
  <si>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</si>
  <si>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</si>
  <si>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</si>
  <si>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</si>
  <si>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</si>
  <si>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</si>
  <si>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</si>
  <si>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</si>
  <si>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</si>
  <si>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</si>
  <si>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</si>
  <si>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</si>
  <si>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</si>
  <si>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</si>
  <si>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</si>
  <si>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</si>
  <si>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</si>
  <si>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</si>
  <si>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</si>
  <si>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</si>
  <si>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</si>
  <si>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</si>
  <si>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</si>
  <si>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</si>
  <si>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</si>
  <si>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</si>
  <si>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</si>
  <si>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</si>
  <si>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</si>
  <si>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</si>
  <si>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</si>
  <si>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</si>
  <si>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</si>
  <si>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</si>
  <si>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</si>
  <si>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</si>
  <si>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</si>
  <si>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</si>
  <si>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</si>
  <si>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</si>
  <si>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</si>
  <si>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</si>
  <si>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</si>
  <si>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</si>
  <si>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</si>
  <si>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</si>
  <si>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</si>
  <si>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</si>
  <si>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</si>
  <si>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</si>
  <si>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</si>
  <si>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</si>
  <si>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</si>
  <si>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</si>
  <si>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</si>
  <si>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</si>
  <si>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</si>
  <si>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</si>
  <si>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</si>
  <si>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</si>
  <si>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</si>
  <si>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</si>
  <si>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</si>
  <si>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</si>
  <si>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</si>
  <si>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</si>
  <si>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</si>
  <si>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</si>
  <si>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</si>
  <si>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</si>
  <si>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</si>
  <si>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</si>
  <si>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</si>
  <si>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</si>
  <si>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</si>
  <si>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</si>
  <si>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</si>
  <si>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</si>
  <si>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</si>
  <si>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</si>
  <si>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</si>
  <si>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</si>
  <si>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</si>
  <si>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</si>
  <si>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</si>
  <si>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</si>
  <si>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</si>
  <si>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</si>
  <si>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</si>
  <si>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</si>
  <si>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</si>
  <si>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</si>
  <si>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</si>
  <si>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</si>
  <si>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</si>
  <si>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</si>
  <si>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</si>
  <si>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</si>
  <si>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</si>
  <si>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</si>
  <si>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</si>
  <si>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</si>
  <si>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</si>
  <si>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</si>
  <si>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</si>
  <si>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</si>
  <si>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</si>
  <si>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</si>
  <si>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</si>
  <si>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</si>
  <si>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</si>
  <si>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</si>
  <si>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</si>
  <si>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</si>
  <si>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</si>
  <si>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</si>
  <si>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</si>
  <si>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</si>
  <si>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</si>
  <si>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</si>
  <si>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</si>
  <si>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</si>
  <si>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</si>
  <si>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</si>
  <si>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</si>
  <si>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</si>
  <si>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</si>
  <si>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</si>
  <si>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</si>
  <si>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</si>
  <si>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</si>
  <si>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</si>
  <si>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</si>
  <si>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</si>
  <si>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</si>
  <si>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</si>
  <si>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</si>
  <si>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</si>
  <si>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</si>
  <si>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</si>
  <si>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</si>
  <si>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</si>
  <si>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</si>
  <si>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</si>
  <si>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</si>
  <si>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</si>
  <si>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</si>
  <si>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</si>
  <si>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</si>
  <si>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</si>
  <si>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</si>
  <si>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</si>
  <si>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</si>
  <si>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</si>
  <si>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</si>
  <si>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</si>
  <si>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</si>
  <si>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</si>
  <si>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</si>
  <si>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</si>
  <si>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</si>
  <si>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</si>
  <si>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</si>
  <si>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</si>
  <si>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</si>
  <si>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</si>
  <si>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</si>
  <si>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</si>
  <si>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</si>
  <si>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</si>
  <si>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</si>
  <si>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</si>
  <si>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</si>
  <si>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</si>
  <si>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</si>
  <si>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</si>
  <si>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</si>
  <si>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</si>
  <si>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</si>
  <si>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</si>
  <si>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</si>
  <si>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</si>
  <si>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</si>
  <si>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</si>
  <si>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</si>
  <si>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</si>
  <si>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</si>
  <si>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</si>
  <si>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</si>
  <si>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</si>
  <si>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</si>
  <si>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</si>
  <si>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</si>
  <si>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</si>
  <si>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</si>
  <si>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</si>
  <si>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</si>
  <si>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</si>
  <si>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</si>
  <si>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</si>
  <si>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</si>
  <si>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</si>
  <si>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</si>
  <si>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</si>
  <si>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</si>
  <si>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</si>
  <si>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</si>
  <si>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</si>
  <si>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</si>
  <si>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</si>
  <si>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</si>
  <si>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</si>
  <si>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</si>
  <si>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</si>
  <si>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</si>
  <si>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</si>
  <si>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</si>
  <si>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</si>
  <si>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</si>
  <si>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</si>
  <si>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</si>
  <si>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</si>
  <si>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</si>
  <si>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</si>
  <si>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</si>
  <si>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</si>
  <si>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</si>
  <si>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</si>
  <si>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</si>
  <si>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</si>
  <si>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</si>
  <si>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</si>
  <si>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</si>
  <si>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</si>
  <si>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</si>
  <si>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</si>
  <si>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</si>
  <si>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</si>
  <si>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</si>
  <si>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</si>
  <si>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</si>
  <si>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</si>
  <si>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</si>
  <si>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</si>
  <si>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</si>
  <si>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</si>
  <si>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</si>
  <si>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</si>
  <si>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</si>
  <si>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</si>
  <si>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</si>
  <si>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</si>
  <si>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</si>
  <si>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</si>
  <si>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</si>
  <si>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</si>
  <si>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</si>
  <si>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</si>
  <si>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</si>
  <si>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</si>
  <si>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</si>
  <si>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</si>
  <si>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</si>
  <si>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</si>
  <si>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</si>
  <si>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</si>
  <si>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</si>
  <si>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</si>
  <si>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</si>
  <si>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</si>
  <si>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</si>
  <si>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</si>
  <si>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</si>
  <si>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</si>
  <si>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</si>
  <si>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</si>
  <si>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</si>
  <si>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</si>
  <si>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</si>
  <si>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</si>
  <si>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</si>
  <si>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</si>
  <si>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</si>
  <si>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</si>
  <si>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</si>
  <si>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</si>
  <si>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</si>
  <si>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</si>
  <si>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</si>
  <si>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</si>
  <si>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</si>
  <si>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</si>
  <si>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</si>
  <si>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</si>
  <si>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</si>
  <si>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</si>
  <si>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</si>
  <si>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</si>
  <si>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</si>
  <si>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</si>
  <si>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</si>
  <si>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</si>
  <si>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</si>
  <si>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</si>
  <si>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</si>
  <si>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</si>
  <si>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</si>
  <si>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</si>
  <si>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</si>
  <si>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</si>
  <si>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</si>
  <si>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</si>
  <si>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</si>
  <si>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</si>
  <si>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</si>
  <si>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</si>
  <si>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</si>
  <si>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</si>
  <si>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</si>
  <si>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</si>
  <si>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</si>
  <si>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</si>
  <si>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</si>
  <si>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</si>
  <si>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</si>
  <si>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</si>
  <si>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</si>
  <si>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</si>
  <si>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</si>
  <si>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</si>
  <si>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</si>
  <si>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</si>
  <si>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</si>
  <si>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</si>
  <si>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</si>
  <si>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</si>
  <si>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</si>
  <si>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</si>
  <si>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</si>
  <si>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</si>
  <si>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</si>
  <si>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</si>
  <si>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</si>
  <si>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</si>
  <si>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</si>
  <si>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</si>
  <si>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</si>
  <si>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</si>
  <si>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</si>
  <si>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</si>
  <si>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</si>
  <si>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</si>
  <si>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</si>
  <si>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</si>
  <si>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</si>
  <si>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</si>
  <si>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</si>
  <si>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</si>
  <si>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</si>
  <si>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</si>
  <si>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</si>
  <si>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</si>
  <si>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</si>
  <si>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</si>
  <si>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</si>
  <si>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</si>
  <si>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</si>
  <si>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</si>
  <si>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</si>
  <si>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</si>
  <si>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</si>
  <si>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</si>
  <si>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</si>
  <si>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</si>
  <si>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</si>
  <si>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</si>
  <si>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</si>
  <si>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</si>
  <si>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</si>
  <si>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</si>
  <si>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</si>
  <si>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</si>
  <si>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</si>
  <si>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</si>
  <si>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</si>
  <si>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</si>
  <si>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</si>
  <si>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</si>
  <si>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</si>
  <si>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</si>
  <si>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</si>
  <si>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</si>
  <si>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</si>
  <si>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</si>
  <si>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</si>
  <si>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</si>
  <si>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</si>
  <si>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</si>
  <si>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</si>
  <si>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</si>
  <si>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</si>
  <si>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</si>
  <si>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</si>
  <si>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</si>
  <si>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</si>
  <si>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</si>
  <si>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</si>
  <si>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</si>
  <si>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</si>
  <si>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</si>
  <si>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</si>
  <si>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</si>
  <si>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</si>
  <si>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</si>
  <si>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</si>
  <si>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</si>
  <si>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</si>
  <si>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</si>
  <si>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</si>
  <si>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</si>
  <si>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</si>
  <si>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</si>
  <si>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</si>
  <si>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</si>
  <si>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</si>
  <si>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</si>
  <si>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</si>
  <si>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</si>
  <si>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</si>
  <si>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</si>
  <si>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</si>
  <si>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</si>
  <si>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</si>
  <si>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</si>
  <si>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</si>
  <si>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</si>
  <si>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</si>
  <si>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</si>
  <si>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</si>
  <si>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</si>
  <si>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</si>
  <si>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</si>
  <si>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</si>
  <si>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</si>
  <si>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</si>
  <si>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</si>
  <si>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</si>
  <si>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</si>
  <si>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</si>
  <si>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</si>
  <si>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</si>
  <si>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</si>
  <si>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</si>
  <si>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</si>
  <si>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</si>
  <si>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</si>
  <si>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</si>
  <si>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</si>
  <si>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</si>
  <si>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</si>
  <si>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</si>
  <si>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</si>
  <si>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</si>
  <si>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</si>
  <si>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</si>
  <si>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</si>
  <si>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</si>
  <si>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</si>
  <si>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</si>
  <si>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</si>
  <si>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</si>
  <si>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</si>
  <si>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</si>
  <si>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</si>
  <si>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</si>
  <si>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</si>
  <si>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</si>
  <si>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</si>
  <si>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</si>
  <si>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</si>
  <si>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</si>
  <si>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</si>
  <si>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</si>
  <si>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</si>
  <si>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</si>
  <si>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</si>
  <si>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</si>
  <si>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</si>
  <si>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</si>
  <si>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</si>
  <si>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</si>
  <si>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</si>
  <si>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</si>
  <si>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</si>
  <si>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</si>
  <si>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</si>
  <si>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</si>
  <si>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</si>
  <si>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</si>
  <si>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</si>
  <si>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</si>
  <si>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</si>
  <si>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</si>
  <si>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</si>
  <si>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</si>
  <si>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</si>
  <si>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</si>
  <si>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</si>
  <si>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</si>
  <si>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</si>
  <si>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</si>
  <si>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</si>
  <si>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</si>
  <si>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</si>
  <si>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</si>
  <si>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</si>
  <si>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</si>
  <si>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</si>
  <si>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</si>
  <si>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</si>
  <si>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</si>
  <si>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</si>
  <si>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</si>
  <si>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</si>
  <si>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</si>
  <si>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</si>
  <si>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</si>
  <si>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</si>
  <si>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</si>
  <si>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</si>
  <si>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</si>
  <si>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</si>
  <si>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</si>
  <si>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</si>
  <si>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</si>
  <si>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</si>
  <si>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</si>
  <si>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</si>
  <si>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</si>
  <si>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</si>
  <si>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</si>
  <si>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</si>
  <si>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</si>
  <si>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</si>
  <si>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</si>
  <si>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</si>
  <si>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</si>
  <si>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</si>
  <si>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</si>
  <si>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</si>
  <si>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</si>
  <si>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</si>
  <si>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</si>
  <si>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</si>
  <si>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</si>
  <si>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</si>
  <si>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</si>
  <si>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</si>
  <si>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</si>
  <si>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</si>
  <si>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</si>
  <si>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</si>
  <si>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</si>
  <si>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</si>
  <si>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</si>
  <si>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</si>
  <si>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</si>
  <si>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</si>
  <si>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</si>
  <si>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</si>
  <si>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</si>
  <si>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</si>
  <si>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</si>
  <si>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</si>
  <si>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</si>
  <si>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</si>
  <si>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</si>
  <si>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</si>
  <si>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</si>
  <si>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</si>
  <si>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</si>
  <si>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</si>
  <si>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</si>
  <si>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</si>
  <si>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</si>
  <si>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</si>
  <si>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</si>
  <si>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</si>
  <si>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</si>
  <si>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</si>
  <si>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</si>
  <si>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</si>
  <si>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</si>
  <si>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</si>
  <si>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</si>
  <si>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</si>
  <si>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</si>
  <si>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</si>
  <si>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</si>
  <si>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</si>
  <si>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</si>
  <si>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</si>
  <si>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</si>
  <si>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</si>
  <si>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</si>
  <si>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</si>
  <si>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</si>
  <si>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</si>
  <si>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</si>
  <si>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</si>
  <si>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</si>
  <si>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</si>
  <si>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</si>
  <si>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</si>
  <si>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</si>
  <si>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</si>
  <si>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</si>
  <si>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</si>
  <si>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</si>
  <si>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</si>
  <si>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</si>
  <si>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</si>
  <si>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</si>
  <si>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</si>
  <si>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</si>
  <si>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</si>
  <si>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</si>
  <si>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</si>
  <si>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</si>
  <si>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</si>
  <si>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</si>
  <si>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</si>
  <si>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</si>
  <si>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</si>
  <si>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</si>
  <si>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</si>
  <si>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</si>
  <si>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</si>
  <si>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</si>
  <si>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</si>
  <si>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</si>
  <si>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</si>
  <si>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</si>
  <si>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</si>
  <si>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</si>
  <si>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</si>
  <si>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</si>
  <si>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</si>
  <si>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</si>
  <si>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</si>
  <si>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</si>
  <si>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</si>
  <si>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</si>
  <si>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</si>
  <si>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</si>
  <si>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</si>
  <si>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</si>
  <si>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</si>
  <si>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</si>
  <si>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</si>
  <si>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</si>
  <si>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</si>
  <si>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</si>
  <si>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</si>
  <si>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</si>
  <si>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</si>
  <si>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</si>
  <si>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</si>
  <si>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</si>
  <si>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</si>
  <si>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</si>
  <si>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</si>
  <si>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</si>
  <si>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</si>
  <si>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</si>
  <si>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</si>
  <si>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</si>
  <si>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</si>
  <si>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</si>
  <si>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</si>
  <si>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</si>
  <si>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</si>
  <si>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</si>
  <si>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</si>
  <si>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</si>
  <si>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</si>
  <si>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</si>
  <si>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</si>
  <si>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</si>
  <si>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</si>
  <si>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</si>
  <si>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</si>
  <si>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</si>
  <si>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</si>
  <si>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</si>
  <si>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</si>
  <si>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</si>
  <si>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</si>
  <si>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</si>
  <si>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</si>
  <si>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</si>
  <si>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</si>
  <si>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</si>
  <si>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</si>
  <si>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</si>
  <si>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</si>
  <si>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</si>
  <si>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</si>
  <si>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</si>
  <si>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</si>
  <si>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</si>
  <si>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</si>
  <si>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</si>
  <si>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</si>
  <si>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</si>
  <si>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</si>
  <si>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</si>
  <si>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</si>
  <si>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</si>
  <si>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</si>
  <si>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</si>
  <si>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</si>
  <si>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</si>
  <si>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</si>
  <si>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</si>
  <si>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</si>
  <si>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</si>
  <si>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</si>
  <si>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</si>
  <si>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</si>
  <si>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</si>
  <si>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</si>
  <si>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</si>
  <si>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</si>
  <si>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</si>
  <si>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</si>
  <si>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</si>
  <si>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</si>
  <si>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</si>
  <si>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</si>
  <si>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</si>
  <si>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</si>
  <si>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</si>
  <si>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</si>
  <si>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</si>
  <si>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</si>
  <si>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</si>
  <si>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</si>
  <si>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</si>
  <si>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</si>
  <si>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</si>
  <si>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</si>
  <si>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</si>
  <si>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</si>
  <si>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</si>
  <si>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</si>
  <si>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</si>
  <si>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</si>
  <si>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</si>
  <si>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</si>
  <si>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</si>
  <si>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</si>
  <si>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</si>
  <si>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</si>
  <si>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</si>
  <si>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</si>
  <si>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</si>
  <si>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</si>
  <si>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</si>
  <si>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</si>
  <si>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</si>
  <si>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</si>
  <si>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</si>
  <si>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</si>
  <si>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</si>
  <si>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</si>
  <si>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</si>
  <si>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</si>
  <si>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</si>
  <si>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</si>
  <si>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</si>
  <si>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</si>
  <si>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</si>
  <si>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</si>
  <si>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</si>
  <si>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</si>
  <si>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</si>
  <si>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</si>
  <si>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</si>
  <si>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</si>
  <si>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</si>
  <si>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</si>
  <si>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</si>
  <si>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</si>
  <si>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</si>
  <si>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</si>
  <si>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</si>
  <si>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</si>
  <si>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</si>
  <si>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</si>
  <si>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</si>
  <si>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</si>
  <si>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</si>
  <si>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</si>
  <si>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</si>
  <si>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</si>
  <si>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</si>
  <si>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</si>
  <si>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</si>
  <si>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</si>
  <si>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</si>
  <si>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</si>
  <si>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</si>
  <si>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</si>
  <si>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</si>
  <si>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</si>
  <si>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</si>
  <si>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</si>
  <si>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</si>
  <si>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</si>
  <si>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</si>
  <si>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</si>
  <si>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</si>
  <si>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</si>
  <si>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</si>
  <si>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</si>
  <si>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</si>
  <si>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</si>
  <si>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</si>
  <si>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</si>
  <si>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</si>
  <si>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</si>
  <si>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</si>
  <si>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</si>
  <si>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</si>
  <si>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</si>
  <si>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</si>
  <si>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</si>
  <si>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</si>
  <si>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</si>
  <si>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</si>
  <si>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</si>
  <si>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</si>
  <si>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</si>
  <si>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</si>
  <si>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</si>
  <si>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</si>
  <si>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</si>
  <si>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</si>
  <si>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</si>
  <si>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</si>
  <si>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</si>
  <si>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</si>
  <si>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</si>
  <si>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</si>
  <si>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</si>
  <si>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</si>
  <si>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</si>
  <si>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</si>
  <si>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</si>
  <si>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</si>
  <si>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</si>
  <si>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</si>
  <si>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</si>
  <si>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</si>
  <si>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</si>
  <si>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</si>
  <si>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</si>
  <si>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</si>
  <si>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</si>
  <si>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</si>
  <si>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</si>
  <si>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</si>
  <si>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</si>
  <si>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</si>
  <si>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</si>
  <si>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</si>
  <si>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</si>
  <si>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</si>
  <si>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</si>
  <si>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</si>
  <si>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</si>
  <si>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</si>
  <si>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</si>
  <si>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</si>
  <si>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</si>
  <si>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</si>
  <si>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</si>
  <si>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</si>
  <si>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</si>
  <si>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</si>
  <si>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</si>
  <si>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</si>
  <si>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</si>
  <si>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</si>
  <si>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</si>
  <si>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</si>
  <si>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</si>
  <si>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</si>
  <si>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</si>
  <si>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</si>
  <si>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</si>
  <si>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</si>
  <si>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</si>
  <si>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</si>
  <si>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</si>
  <si>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</si>
  <si>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</si>
  <si>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</si>
  <si>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</si>
  <si>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</si>
  <si>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</si>
  <si>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</si>
  <si>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</si>
  <si>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</si>
  <si>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</si>
  <si>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</si>
  <si>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</si>
  <si>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</si>
  <si>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</si>
  <si>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</si>
  <si>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</si>
  <si>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</si>
  <si>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</si>
  <si>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</si>
  <si>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</si>
  <si>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</si>
  <si>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</si>
  <si>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</si>
  <si>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</si>
  <si>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</si>
  <si>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</si>
  <si>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</si>
  <si>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</si>
  <si>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</si>
  <si>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</si>
  <si>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</si>
  <si>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</si>
  <si>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</si>
  <si>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</si>
  <si>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</si>
  <si>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</si>
  <si>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</si>
  <si>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</si>
  <si>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</si>
  <si>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</si>
  <si>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</si>
  <si>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</si>
  <si>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</si>
  <si>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</si>
  <si>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</si>
  <si>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</si>
  <si>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</si>
  <si>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</si>
  <si>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</si>
  <si>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</si>
  <si>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</si>
  <si>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</si>
  <si>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</si>
  <si>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</si>
  <si>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</si>
  <si>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</si>
  <si>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</si>
  <si>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</si>
  <si>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</si>
  <si>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</si>
  <si>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</si>
  <si>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</si>
  <si>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</si>
  <si>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</si>
  <si>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</si>
  <si>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</si>
  <si>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</si>
  <si>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</si>
  <si>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</si>
  <si>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</si>
  <si>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</si>
  <si>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</si>
  <si>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</si>
  <si>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</si>
  <si>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</si>
  <si>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</si>
  <si>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</si>
  <si>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</si>
  <si>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</si>
  <si>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</si>
  <si>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</si>
  <si>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</si>
  <si>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</si>
  <si>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</si>
  <si>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</si>
  <si>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</si>
  <si>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</si>
  <si>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</si>
  <si>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</si>
  <si>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</si>
  <si>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</si>
  <si>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</si>
  <si>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</si>
  <si>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</si>
  <si>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</si>
  <si>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</si>
  <si>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</si>
  <si>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</si>
  <si>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</si>
  <si>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</si>
  <si>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</si>
  <si>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</si>
  <si>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</si>
  <si>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</si>
  <si>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</si>
  <si>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</si>
  <si>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</si>
  <si>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</si>
  <si>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</si>
  <si>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</si>
  <si>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</si>
  <si>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</si>
  <si>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</si>
  <si>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</si>
  <si>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</si>
  <si>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</si>
  <si>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</si>
  <si>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</si>
  <si>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</si>
  <si>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</si>
  <si>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</si>
  <si>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</si>
  <si>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</si>
  <si>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</si>
  <si>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</si>
  <si>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</si>
  <si>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</si>
  <si>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</si>
  <si>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</si>
  <si>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</si>
  <si>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</si>
  <si>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</si>
  <si>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</si>
  <si>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</si>
  <si>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</si>
  <si>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</si>
  <si>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</si>
  <si>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</si>
  <si>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</si>
  <si>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</si>
  <si>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</si>
  <si>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</si>
  <si>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</si>
  <si>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</si>
  <si>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</si>
  <si>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</si>
  <si>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</si>
  <si>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</si>
  <si>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</si>
  <si>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</si>
  <si>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</si>
  <si>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</si>
  <si>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</si>
  <si>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</si>
  <si>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</si>
  <si>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</si>
  <si>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</si>
  <si>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</si>
  <si>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</si>
  <si>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</si>
  <si>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</si>
  <si>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</si>
  <si>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</si>
  <si>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</si>
  <si>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</si>
  <si>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</si>
  <si>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</si>
  <si>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</si>
  <si>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</si>
  <si>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</si>
  <si>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</si>
  <si>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</si>
  <si>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</si>
  <si>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</si>
  <si>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</si>
  <si>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</si>
  <si>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</si>
  <si>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</si>
  <si>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</si>
  <si>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</si>
  <si>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</si>
  <si>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</si>
  <si>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</si>
  <si>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</si>
  <si>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</si>
  <si>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</si>
  <si>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</si>
  <si>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</si>
  <si>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</si>
  <si>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</si>
  <si>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</si>
  <si>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</si>
  <si>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</si>
  <si>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</si>
  <si>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</si>
  <si>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</si>
  <si>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</si>
  <si>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</si>
  <si>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</si>
  <si>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</si>
  <si>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</si>
  <si>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</si>
  <si>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</si>
  <si>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</si>
  <si>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</si>
  <si>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</si>
  <si>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</si>
  <si>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</si>
  <si>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</si>
  <si>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</si>
  <si>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</si>
  <si>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</si>
  <si>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</si>
  <si>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</si>
  <si>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</si>
  <si>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</si>
  <si>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</si>
  <si>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</si>
  <si>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</si>
  <si>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</si>
  <si>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</si>
  <si>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</si>
  <si>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</si>
  <si>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</si>
  <si>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</si>
  <si>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</si>
  <si>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</si>
  <si>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</si>
  <si>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</si>
  <si>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</si>
  <si>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</si>
  <si>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</si>
  <si>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</si>
  <si>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</si>
  <si>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</si>
  <si>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</si>
  <si>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</si>
  <si>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</si>
  <si>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</si>
  <si>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</si>
  <si>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</si>
  <si>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</si>
  <si>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</si>
  <si>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</si>
  <si>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</si>
  <si>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</si>
  <si>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</si>
  <si>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</si>
  <si>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</si>
  <si>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</si>
  <si>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</si>
  <si>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</si>
  <si>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</si>
  <si>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</si>
  <si>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</si>
  <si>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</si>
  <si>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</si>
  <si>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</si>
  <si>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</si>
  <si>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</si>
  <si>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</si>
  <si>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</si>
  <si>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</si>
  <si>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</si>
  <si>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</si>
  <si>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</si>
  <si>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</si>
  <si>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</si>
  <si>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</si>
  <si>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</si>
  <si>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</si>
  <si>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</si>
  <si>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</si>
  <si>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</si>
  <si>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</si>
  <si>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</si>
  <si>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</si>
  <si>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</si>
  <si>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</si>
  <si>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</si>
  <si>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</si>
  <si>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</si>
  <si>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</si>
  <si>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</si>
  <si>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</si>
  <si>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</si>
  <si>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</si>
  <si>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</si>
  <si>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</si>
  <si>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</si>
  <si>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</si>
  <si>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</si>
  <si>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</si>
  <si>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</si>
  <si>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</si>
  <si>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</si>
  <si>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</si>
  <si>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</si>
  <si>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</si>
  <si>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</si>
  <si>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</si>
  <si>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</si>
  <si>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</si>
  <si>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</si>
  <si>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</si>
  <si>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</si>
  <si>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</si>
  <si>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</si>
  <si>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</si>
  <si>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</si>
  <si>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</si>
  <si>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</si>
  <si>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</si>
  <si>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</si>
  <si>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</si>
  <si>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</si>
  <si>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</si>
  <si>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</si>
  <si>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</si>
  <si>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</si>
  <si>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</si>
  <si>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</si>
  <si>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</si>
  <si>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</si>
  <si>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</si>
  <si>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</si>
  <si>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</si>
  <si>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</si>
  <si>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</si>
  <si>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</si>
  <si>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</si>
  <si>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</si>
  <si>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</si>
  <si>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</si>
  <si>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</si>
  <si>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</si>
  <si>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</si>
  <si>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</si>
  <si>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</si>
  <si>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</si>
  <si>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</si>
  <si>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</si>
  <si>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</si>
  <si>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</si>
  <si>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</si>
  <si>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</si>
  <si>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</si>
  <si>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</si>
  <si>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</si>
  <si>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</si>
  <si>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</si>
  <si>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</si>
  <si>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</si>
  <si>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</si>
  <si>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</si>
  <si>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</si>
  <si>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</si>
  <si>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</si>
  <si>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</si>
  <si>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</si>
  <si>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</si>
  <si>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</si>
  <si>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</si>
  <si>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</si>
  <si>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</si>
  <si>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</si>
  <si>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</si>
  <si>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</si>
  <si>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</si>
  <si>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</si>
  <si>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</si>
  <si>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</si>
  <si>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</si>
  <si>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</si>
  <si>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</si>
  <si>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</si>
  <si>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</si>
  <si>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</si>
  <si>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</si>
  <si>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</si>
  <si>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</si>
  <si>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</si>
  <si>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</si>
  <si>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</si>
  <si>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</si>
  <si>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</si>
  <si>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</si>
  <si>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</si>
  <si>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</si>
  <si>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</si>
  <si>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</si>
  <si>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</si>
  <si>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</si>
  <si>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</si>
  <si>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</si>
  <si>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</si>
  <si>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</si>
  <si>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</si>
  <si>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</si>
  <si>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</si>
  <si>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</si>
  <si>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</si>
  <si>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</si>
  <si>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</si>
  <si>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</si>
  <si>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</si>
  <si>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</si>
  <si>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</si>
  <si>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</si>
  <si>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</si>
  <si>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</si>
  <si>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</si>
  <si>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</si>
  <si>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</si>
  <si>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</si>
  <si>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</si>
  <si>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</si>
  <si>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</si>
  <si>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</si>
  <si>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</si>
  <si>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</si>
  <si>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</si>
  <si>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</si>
  <si>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</si>
  <si>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</si>
  <si>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</si>
  <si>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</si>
  <si>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</si>
  <si>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</si>
  <si>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</si>
  <si>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</si>
  <si>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</si>
  <si>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</si>
  <si>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</si>
  <si>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</si>
  <si>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</si>
  <si>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</si>
  <si>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</si>
  <si>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</si>
  <si>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</si>
  <si>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</si>
  <si>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</si>
  <si>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</si>
  <si>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</si>
  <si>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</si>
  <si>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</si>
  <si>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</si>
  <si>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</si>
  <si>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</si>
  <si>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</si>
  <si>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</si>
  <si>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</si>
  <si>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</si>
  <si>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</si>
  <si>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</si>
  <si>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</si>
  <si>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</si>
  <si>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</si>
  <si>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</si>
  <si>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</si>
  <si>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</si>
  <si>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</si>
  <si>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</si>
  <si>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</si>
  <si>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</si>
  <si>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</si>
  <si>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</si>
  <si>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</si>
  <si>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</si>
  <si>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</si>
  <si>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</si>
  <si>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</si>
  <si>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</si>
  <si>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</si>
  <si>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</si>
  <si>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</si>
  <si>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</si>
  <si>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</si>
  <si>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</si>
  <si>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</si>
  <si>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</si>
  <si>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</si>
  <si>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</si>
  <si>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</si>
  <si>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</si>
  <si>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</si>
  <si>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</si>
  <si>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</si>
  <si>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</si>
  <si>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</si>
  <si>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</si>
  <si>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</si>
  <si>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</si>
  <si>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</si>
  <si>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</si>
  <si>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</si>
  <si>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</si>
  <si>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</si>
  <si>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</si>
  <si>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</si>
  <si>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</si>
  <si>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</si>
  <si>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</si>
  <si>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</si>
  <si>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</si>
  <si>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</si>
  <si>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</si>
  <si>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</si>
  <si>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</si>
  <si>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</si>
  <si>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</si>
  <si>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</si>
  <si>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</si>
  <si>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</si>
  <si>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</si>
  <si>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</si>
  <si>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</si>
  <si>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</si>
  <si>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</si>
  <si>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</si>
  <si>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</si>
  <si>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</si>
  <si>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</si>
  <si>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</si>
  <si>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</si>
  <si>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</si>
  <si>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</si>
  <si>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</si>
  <si>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</si>
  <si>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</si>
  <si>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</si>
  <si>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</si>
  <si>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</si>
  <si>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</si>
  <si>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</si>
  <si>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</si>
  <si>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</si>
  <si>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</si>
  <si>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</si>
  <si>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</si>
  <si>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</si>
  <si>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</si>
  <si>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</si>
  <si>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</si>
  <si>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</si>
  <si>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</si>
  <si>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</si>
  <si>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</si>
  <si>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</si>
  <si>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</si>
  <si>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</si>
  <si>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</si>
  <si>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</si>
  <si>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</si>
  <si>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</si>
  <si>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</si>
  <si>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</si>
  <si>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</si>
  <si>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</si>
  <si>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</si>
  <si>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</si>
  <si>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</si>
  <si>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</si>
  <si>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</si>
  <si>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</si>
  <si>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</si>
  <si>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</si>
  <si>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</si>
  <si>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</si>
  <si>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</si>
  <si>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</si>
  <si>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</si>
  <si>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</si>
  <si>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</si>
  <si>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</si>
  <si>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</si>
  <si>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</si>
  <si>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</si>
  <si>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</si>
  <si>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</si>
  <si>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</si>
  <si>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</si>
  <si>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</si>
  <si>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</si>
  <si>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</si>
  <si>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</si>
  <si>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</si>
  <si>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</si>
  <si>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</si>
  <si>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</si>
  <si>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</si>
  <si>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</si>
  <si>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</si>
  <si>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</si>
  <si>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</si>
  <si>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</si>
  <si>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</si>
  <si>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</si>
  <si>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</si>
  <si>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</si>
  <si>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</si>
  <si>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</si>
  <si>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</si>
  <si>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</si>
  <si>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</si>
  <si>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</si>
  <si>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</si>
  <si>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</si>
  <si>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</si>
  <si>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</si>
  <si>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</si>
  <si>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</si>
  <si>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</si>
  <si>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</si>
  <si>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</si>
  <si>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</si>
  <si>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</si>
  <si>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</si>
  <si>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</si>
  <si>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</si>
  <si>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</si>
  <si>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</si>
  <si>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</si>
  <si>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</si>
  <si>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</si>
  <si>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</si>
  <si>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</si>
  <si>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</si>
  <si>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</si>
  <si>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</si>
  <si>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</si>
  <si>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</si>
  <si>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</si>
  <si>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</si>
  <si>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</si>
  <si>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</si>
  <si>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</si>
  <si>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</si>
  <si>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</si>
  <si>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</si>
  <si>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</si>
  <si>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</si>
  <si>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</si>
  <si>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</si>
  <si>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</si>
  <si>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</si>
  <si>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</si>
  <si>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</si>
  <si>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</si>
  <si>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</si>
  <si>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</si>
  <si>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</si>
  <si>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</si>
  <si>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</si>
  <si>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</si>
  <si>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</si>
  <si>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</si>
  <si>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</si>
  <si>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</si>
  <si>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</si>
  <si>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</si>
  <si>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</si>
  <si>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</si>
  <si>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</si>
  <si>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</si>
  <si>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</si>
  <si>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</si>
  <si>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</si>
  <si>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</si>
  <si>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</si>
  <si>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</si>
  <si>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</si>
  <si>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</si>
  <si>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</si>
  <si>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</si>
  <si>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</si>
  <si>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</si>
  <si>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</si>
  <si>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</si>
  <si>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</si>
  <si>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</si>
  <si>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</si>
  <si>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</si>
  <si>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</si>
  <si>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</si>
  <si>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</si>
  <si>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</si>
  <si>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</si>
  <si>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</si>
  <si>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</si>
  <si>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</si>
  <si>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</si>
  <si>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</si>
  <si>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</si>
  <si>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</si>
  <si>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</si>
  <si>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</si>
  <si>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</si>
  <si>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</si>
  <si>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</si>
  <si>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</si>
  <si>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</si>
  <si>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</si>
  <si>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</si>
  <si>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</si>
  <si>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</si>
  <si>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</si>
  <si>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</si>
  <si>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</si>
  <si>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</si>
  <si>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</si>
  <si>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</si>
  <si>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</si>
  <si>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</si>
  <si>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</si>
  <si>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</si>
  <si>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</si>
  <si>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</si>
  <si>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</si>
  <si>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</si>
  <si>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</si>
  <si>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</si>
  <si>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</si>
  <si>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</si>
  <si>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</si>
  <si>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</si>
  <si>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</si>
  <si>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</si>
  <si>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</si>
  <si>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</si>
  <si>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</si>
  <si>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</si>
  <si>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</si>
  <si>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</si>
  <si>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</si>
  <si>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</si>
  <si>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</si>
  <si>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</si>
  <si>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</si>
  <si>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</si>
  <si>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</si>
  <si>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</si>
  <si>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</si>
  <si>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</si>
  <si>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</si>
  <si>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</si>
  <si>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</si>
  <si>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</si>
  <si>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</si>
  <si>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</si>
  <si>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</si>
  <si>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</si>
  <si>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</si>
  <si>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</si>
  <si>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</si>
  <si>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</si>
  <si>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</si>
  <si>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</si>
  <si>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</si>
  <si>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</si>
  <si>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</si>
  <si>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</si>
  <si>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</si>
  <si>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</si>
  <si>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</si>
  <si>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</si>
  <si>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</si>
  <si>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</si>
  <si>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</si>
  <si>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</si>
  <si>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</si>
  <si>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</si>
  <si>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</si>
  <si>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</si>
  <si>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</si>
  <si>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</si>
  <si>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</si>
  <si>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</si>
  <si>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</si>
  <si>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</si>
  <si>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</si>
  <si>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</si>
  <si>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</si>
  <si>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</si>
  <si>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</si>
  <si>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</si>
  <si>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</si>
  <si>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</si>
  <si>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</si>
  <si>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</si>
  <si>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</si>
  <si>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</si>
  <si>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</si>
  <si>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</si>
  <si>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</si>
  <si>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</si>
  <si>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</si>
  <si>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</si>
  <si>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</si>
  <si>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</si>
  <si>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</si>
  <si>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</si>
  <si>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</si>
  <si>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</si>
  <si>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</si>
  <si>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</si>
  <si>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</si>
  <si>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</si>
  <si>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</si>
  <si>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</si>
  <si>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</si>
  <si>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</si>
  <si>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</si>
  <si>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</si>
  <si>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</si>
  <si>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</si>
  <si>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</si>
  <si>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</si>
  <si>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</si>
  <si>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</si>
  <si>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</si>
  <si>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</si>
  <si>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</si>
  <si>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</si>
  <si>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</si>
  <si>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</si>
  <si>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</si>
  <si>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</si>
  <si>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</si>
  <si>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</si>
  <si>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</si>
  <si>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</si>
  <si>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</si>
  <si>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</si>
  <si>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</si>
  <si>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</si>
  <si>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</si>
  <si>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</si>
  <si>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</si>
  <si>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</si>
  <si>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</si>
  <si>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</si>
  <si>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</si>
  <si>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</si>
  <si>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</si>
  <si>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</si>
  <si>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</si>
  <si>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</si>
  <si>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</si>
  <si>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</si>
  <si>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</si>
  <si>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</si>
  <si>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</si>
  <si>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</si>
  <si>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</si>
  <si>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</si>
  <si>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</si>
  <si>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</si>
  <si>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</si>
  <si>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</si>
  <si>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</si>
  <si>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</si>
  <si>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</si>
  <si>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</si>
  <si>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</si>
  <si>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</si>
  <si>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</si>
  <si>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</si>
  <si>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</si>
  <si>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</si>
  <si>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</si>
  <si>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</si>
  <si>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</si>
  <si>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</si>
  <si>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</si>
  <si>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</si>
  <si>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</si>
  <si>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</si>
  <si>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</si>
  <si>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</si>
  <si>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</si>
  <si>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</si>
  <si>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</si>
  <si>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</si>
  <si>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</si>
  <si>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</si>
  <si>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</si>
  <si>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</si>
  <si>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</si>
  <si>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</si>
  <si>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</si>
  <si>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</si>
  <si>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</si>
  <si>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</si>
  <si>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</si>
  <si>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</si>
  <si>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</si>
  <si>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</si>
  <si>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</si>
  <si>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</si>
  <si>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</si>
  <si>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</si>
  <si>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</si>
  <si>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</si>
  <si>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</si>
  <si>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</si>
  <si>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</si>
  <si>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</si>
  <si>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</si>
  <si>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</si>
  <si>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</si>
  <si>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</si>
  <si>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</si>
  <si>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</si>
  <si>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</si>
  <si>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</si>
  <si>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</si>
  <si>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</si>
  <si>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</si>
  <si>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</si>
  <si>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</si>
  <si>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</si>
  <si>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</si>
  <si>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</si>
  <si>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</si>
  <si>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</si>
  <si>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</si>
  <si>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</si>
  <si>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</si>
  <si>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</si>
  <si>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</si>
  <si>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</si>
  <si>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</si>
  <si>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</si>
  <si>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</si>
  <si>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</si>
  <si>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</si>
  <si>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</si>
  <si>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</si>
  <si>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</si>
  <si>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</si>
  <si>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</si>
  <si>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</si>
  <si>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</si>
  <si>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</si>
  <si>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</si>
  <si>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</si>
  <si>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</si>
  <si>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</si>
  <si>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</si>
  <si>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</si>
  <si>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</si>
  <si>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</si>
  <si>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</si>
  <si>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</si>
  <si>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</si>
  <si>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</si>
  <si>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</si>
  <si>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</si>
  <si>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</si>
  <si>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</si>
  <si>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</si>
  <si>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</si>
  <si>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</si>
  <si>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</si>
  <si>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</si>
  <si>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</si>
  <si>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</si>
  <si>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</si>
  <si>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</si>
  <si>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</si>
  <si>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</si>
  <si>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</si>
  <si>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</si>
  <si>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</si>
  <si>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</si>
  <si>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</si>
  <si>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</si>
  <si>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</si>
  <si>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</si>
  <si>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</si>
  <si>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</si>
  <si>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</si>
  <si>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</si>
  <si>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</si>
  <si>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</si>
  <si>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</si>
  <si>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</si>
  <si>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</si>
  <si>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</si>
  <si>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</si>
  <si>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</si>
  <si>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</si>
  <si>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</si>
  <si>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</si>
  <si>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</si>
  <si>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</si>
  <si>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</si>
  <si>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</si>
  <si>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</si>
  <si>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</si>
  <si>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</si>
  <si>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</si>
  <si>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</si>
  <si>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</si>
  <si>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</si>
  <si>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</si>
  <si>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</si>
  <si>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</si>
  <si>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</si>
  <si>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</si>
  <si>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</si>
  <si>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</si>
  <si>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</si>
  <si>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</si>
  <si>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</si>
  <si>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</si>
  <si>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</si>
  <si>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</si>
  <si>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</si>
  <si>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</si>
  <si>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</si>
  <si>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</si>
  <si>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</si>
  <si>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</si>
  <si>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</si>
  <si>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</si>
  <si>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</si>
  <si>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</si>
  <si>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</si>
  <si>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</si>
  <si>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</si>
  <si>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</si>
  <si>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</si>
  <si>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</si>
  <si>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</si>
  <si>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</si>
  <si>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</si>
  <si>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</si>
  <si>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</si>
  <si>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</si>
  <si>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</si>
  <si>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</si>
  <si>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</si>
  <si>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</si>
  <si>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</si>
  <si>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</si>
  <si>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</si>
  <si>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</si>
  <si>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</si>
  <si>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</si>
  <si>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</si>
  <si>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</si>
  <si>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</si>
  <si>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</si>
  <si>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</si>
  <si>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</si>
  <si>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</si>
  <si>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</si>
  <si>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</si>
  <si>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</si>
  <si>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</si>
  <si>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</si>
  <si>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</si>
  <si>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</si>
  <si>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</si>
  <si>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</si>
  <si>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</si>
  <si>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</si>
  <si>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</si>
  <si>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</si>
  <si>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</si>
  <si>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</si>
  <si>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</si>
  <si>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</si>
  <si>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</si>
  <si>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</si>
  <si>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</si>
  <si>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</si>
  <si>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</si>
  <si>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</si>
  <si>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</si>
  <si>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</si>
  <si>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</si>
  <si>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</si>
  <si>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</si>
  <si>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</si>
  <si>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</si>
  <si>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</si>
  <si>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</si>
  <si>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</si>
  <si>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</si>
  <si>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</si>
  <si>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</si>
  <si>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</si>
  <si>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</si>
  <si>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</si>
  <si>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</si>
  <si>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</si>
  <si>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</si>
  <si>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</si>
  <si>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</si>
  <si>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</si>
  <si>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</si>
  <si>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</si>
  <si>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</si>
  <si>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</si>
  <si>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</si>
  <si>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</si>
  <si>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</si>
  <si>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</si>
  <si>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</si>
  <si>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</si>
  <si>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</si>
  <si>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</si>
  <si>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</si>
  <si>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</si>
  <si>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</si>
  <si>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</si>
  <si>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</si>
  <si>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</si>
  <si>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</si>
  <si>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</si>
  <si>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</si>
  <si>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</si>
  <si>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</si>
  <si>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</si>
  <si>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</si>
  <si>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</si>
  <si>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</si>
  <si>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</si>
  <si>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</si>
  <si>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</si>
  <si>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</si>
  <si>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</si>
  <si>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</si>
  <si>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</si>
  <si>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</si>
  <si>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</si>
  <si>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</si>
  <si>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</si>
  <si>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</si>
  <si>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</si>
  <si>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</si>
  <si>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</si>
  <si>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</si>
  <si>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</si>
  <si>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</si>
  <si>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</si>
  <si>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</si>
  <si>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</si>
  <si>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</si>
  <si>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</si>
  <si>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</si>
  <si>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</si>
  <si>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</si>
  <si>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</si>
  <si>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</si>
  <si>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</si>
  <si>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</si>
  <si>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</si>
  <si>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</si>
  <si>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</si>
  <si>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</si>
  <si>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</si>
  <si>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</si>
  <si>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</si>
  <si>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</si>
  <si>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</si>
  <si>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</si>
  <si>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</si>
  <si>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</si>
  <si>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</si>
  <si>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</si>
  <si>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</si>
  <si>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</si>
  <si>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</si>
  <si>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</si>
  <si>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</si>
  <si>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</si>
  <si>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</si>
  <si>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</si>
  <si>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</si>
  <si>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</si>
  <si>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</si>
  <si>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</si>
  <si>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</si>
  <si>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</si>
  <si>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</si>
  <si>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</si>
  <si>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</si>
  <si>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</si>
  <si>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</si>
  <si>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</si>
  <si>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</si>
  <si>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</si>
  <si>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</si>
  <si>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</si>
  <si>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</si>
  <si>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</si>
  <si>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</si>
  <si>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</si>
  <si>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</si>
  <si>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</si>
  <si>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</si>
  <si>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</si>
  <si>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</si>
  <si>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</si>
  <si>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</si>
  <si>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</si>
  <si>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</si>
  <si>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</si>
  <si>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</si>
  <si>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</si>
  <si>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</si>
  <si>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</si>
  <si>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</si>
  <si>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</si>
  <si>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</si>
  <si>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</si>
  <si>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</si>
  <si>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</si>
  <si>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</si>
  <si>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</si>
  <si>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</si>
  <si>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</si>
  <si>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</si>
  <si>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</si>
  <si>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</si>
  <si>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</si>
  <si>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</si>
  <si>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</si>
  <si>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</si>
  <si>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</si>
  <si>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</si>
  <si>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</si>
  <si>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</si>
  <si>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</si>
  <si>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</si>
  <si>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</si>
  <si>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</si>
  <si>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</si>
  <si>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</si>
  <si>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</si>
  <si>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</si>
  <si>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</si>
  <si>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</si>
  <si>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</si>
  <si>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</si>
  <si>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</si>
  <si>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</si>
  <si>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</si>
  <si>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</si>
  <si>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</si>
  <si>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</si>
  <si>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</si>
  <si>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</si>
  <si>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</si>
  <si>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</si>
  <si>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</si>
  <si>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</si>
  <si>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</si>
  <si>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</si>
  <si>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</si>
  <si>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</si>
  <si>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</si>
  <si>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</si>
  <si>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</si>
  <si>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</si>
  <si>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</si>
  <si>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</si>
  <si>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</si>
  <si>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</si>
  <si>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</si>
  <si>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</si>
  <si>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</si>
  <si>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</si>
  <si>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</si>
  <si>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</si>
  <si>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</si>
  <si>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</si>
  <si>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</si>
  <si>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</si>
  <si>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</si>
  <si>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</si>
  <si>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</si>
  <si>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</si>
  <si>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</si>
  <si>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</si>
  <si>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</si>
  <si>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</si>
  <si>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</si>
  <si>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</si>
  <si>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</si>
  <si>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</si>
  <si>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</si>
  <si>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</si>
  <si>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</si>
  <si>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</si>
  <si>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</si>
  <si>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</si>
  <si>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</si>
  <si>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</si>
  <si>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</si>
  <si>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</si>
  <si>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</si>
  <si>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</si>
  <si>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</si>
  <si>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</si>
  <si>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</si>
  <si>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</si>
  <si>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</si>
  <si>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</si>
  <si>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</si>
  <si>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</si>
  <si>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</si>
  <si>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</si>
  <si>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</si>
  <si>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</si>
  <si>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</si>
  <si>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</si>
  <si>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</si>
  <si>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</si>
  <si>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</si>
  <si>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</si>
  <si>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</si>
  <si>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</si>
  <si>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</si>
  <si>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</si>
  <si>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</si>
  <si>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</si>
  <si>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</si>
  <si>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</si>
  <si>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</si>
  <si>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</si>
  <si>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</si>
  <si>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</si>
  <si>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</si>
  <si>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</si>
  <si>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</si>
  <si>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</si>
  <si>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</si>
  <si>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</si>
  <si>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</si>
  <si>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</si>
  <si>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</si>
  <si>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</si>
  <si>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</si>
  <si>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</si>
  <si>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</si>
  <si>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</si>
  <si>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</si>
  <si>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</si>
  <si>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</si>
  <si>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</si>
  <si>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</si>
  <si>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</si>
  <si>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</si>
  <si>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</si>
  <si>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</si>
  <si>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</si>
  <si>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</si>
  <si>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</si>
  <si>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</si>
  <si>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</si>
  <si>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</si>
  <si>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</si>
  <si>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</si>
  <si>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</si>
  <si>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</si>
  <si>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</si>
  <si>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</si>
  <si>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</si>
  <si>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</si>
  <si>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</si>
  <si>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</si>
  <si>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</si>
  <si>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</si>
  <si>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</si>
  <si>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</si>
  <si>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</si>
  <si>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</si>
  <si>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</si>
  <si>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</si>
  <si>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</si>
  <si>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</si>
  <si>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</si>
  <si>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</si>
  <si>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</si>
  <si>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</si>
  <si>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</si>
  <si>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</si>
  <si>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</si>
  <si>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</si>
  <si>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</si>
  <si>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</si>
  <si>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</si>
  <si>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</si>
  <si>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</si>
  <si>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</si>
  <si>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</si>
  <si>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</si>
  <si>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</si>
  <si>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</si>
  <si>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</si>
  <si>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</si>
  <si>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</si>
  <si>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</si>
  <si>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</si>
  <si>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</si>
  <si>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</si>
  <si>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</si>
  <si>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</si>
  <si>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</si>
  <si>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</si>
  <si>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</si>
  <si>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</si>
  <si>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</si>
  <si>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</si>
  <si>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</si>
  <si>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</si>
  <si>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</si>
  <si>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</si>
  <si>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</si>
  <si>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</si>
  <si>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</si>
  <si>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</si>
  <si>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</si>
  <si>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</si>
  <si>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</si>
  <si>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</si>
  <si>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</si>
  <si>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</si>
  <si>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</si>
  <si>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</si>
  <si>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</si>
  <si>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</si>
  <si>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</si>
  <si>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</si>
  <si>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</si>
  <si>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</si>
  <si>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</si>
  <si>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</si>
  <si>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</si>
  <si>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</si>
  <si>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</si>
  <si>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</si>
  <si>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</si>
  <si>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</si>
  <si>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</si>
  <si>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</si>
  <si>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</si>
  <si>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</si>
  <si>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</si>
  <si>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</si>
  <si>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</si>
  <si>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</si>
  <si>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</si>
  <si>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</si>
  <si>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</si>
  <si>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</si>
  <si>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</si>
  <si>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</si>
  <si>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</si>
  <si>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</si>
  <si>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</si>
  <si>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</si>
  <si>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</si>
  <si>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</si>
  <si>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</si>
  <si>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</si>
  <si>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</si>
  <si>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</si>
  <si>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</si>
  <si>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</si>
  <si>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</si>
  <si>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</si>
  <si>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</si>
  <si>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</si>
  <si>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</si>
  <si>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</si>
  <si>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</si>
  <si>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</si>
  <si>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</si>
  <si>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</si>
  <si>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</si>
  <si>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</si>
  <si>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</si>
  <si>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</si>
  <si>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</si>
  <si>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</si>
  <si>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</si>
  <si>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</si>
  <si>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</si>
  <si>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</si>
  <si>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</si>
  <si>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</si>
  <si>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</si>
  <si>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</si>
  <si>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</si>
  <si>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</si>
  <si>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</si>
  <si>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</si>
  <si>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</si>
  <si>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</si>
  <si>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</si>
  <si>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</si>
  <si>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</si>
  <si>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</si>
  <si>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</si>
  <si>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</si>
  <si>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</si>
  <si>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</si>
  <si>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</si>
  <si>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</si>
  <si>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</si>
  <si>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</si>
  <si>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</si>
  <si>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</si>
  <si>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</si>
  <si>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</si>
  <si>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</si>
  <si>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</si>
  <si>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</si>
  <si>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</si>
  <si>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</si>
  <si>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</si>
  <si>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</si>
  <si>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</si>
  <si>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</si>
  <si>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</si>
  <si>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</si>
  <si>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</si>
  <si>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</si>
  <si>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</si>
  <si>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</si>
  <si>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</si>
  <si>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</si>
  <si>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</si>
  <si>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</si>
  <si>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</si>
  <si>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</si>
  <si>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</si>
  <si>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</si>
  <si>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</si>
  <si>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</si>
  <si>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</si>
  <si>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</si>
  <si>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</si>
  <si>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</si>
  <si>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</si>
  <si>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</si>
  <si>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</si>
  <si>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</si>
  <si>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</si>
  <si>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</si>
  <si>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</si>
  <si>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</si>
  <si>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</si>
  <si>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</si>
  <si>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</si>
  <si>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</si>
  <si>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</si>
  <si>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</si>
  <si>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</si>
  <si>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</si>
  <si>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</si>
  <si>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</si>
  <si>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</si>
  <si>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</si>
  <si>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</si>
  <si>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</si>
  <si>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</si>
  <si>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</si>
  <si>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</si>
  <si>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</si>
  <si>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</si>
  <si>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</si>
  <si>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</si>
  <si>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</si>
  <si>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</si>
  <si>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</si>
  <si>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</si>
  <si>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</si>
  <si>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</si>
  <si>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</si>
  <si>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</si>
  <si>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</si>
  <si>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</si>
  <si>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</si>
  <si>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</si>
  <si>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</si>
  <si>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</si>
  <si>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</si>
  <si>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</si>
  <si>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</si>
  <si>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</si>
  <si>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</si>
  <si>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</si>
  <si>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</si>
  <si>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</si>
  <si>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</si>
  <si>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</si>
  <si>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</si>
  <si>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</si>
  <si>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</si>
  <si>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</si>
  <si>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</si>
  <si>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</si>
  <si>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</si>
  <si>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</si>
  <si>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</si>
  <si>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</si>
  <si>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</si>
  <si>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</si>
  <si>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</si>
  <si>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</si>
  <si>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</si>
  <si>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</si>
  <si>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</si>
  <si>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</si>
  <si>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</si>
  <si>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</si>
  <si>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</si>
  <si>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</si>
  <si>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</si>
  <si>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</si>
  <si>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</si>
  <si>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</si>
  <si>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</si>
  <si>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</si>
  <si>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</si>
  <si>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</si>
  <si>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</si>
  <si>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</si>
  <si>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</si>
  <si>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</si>
  <si>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</si>
  <si>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</si>
  <si>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</si>
  <si>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</si>
  <si>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</si>
  <si>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</si>
  <si>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</si>
  <si>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</si>
  <si>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</si>
  <si>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</si>
  <si>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</si>
  <si>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</si>
  <si>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</si>
  <si>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</si>
  <si>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</si>
  <si>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</si>
  <si>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</si>
  <si>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</si>
  <si>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</si>
  <si>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</si>
  <si>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</si>
  <si>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</si>
  <si>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</si>
  <si>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</si>
  <si>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</si>
  <si>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</si>
  <si>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</si>
  <si>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</si>
  <si>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</si>
  <si>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</si>
  <si>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</si>
  <si>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</si>
  <si>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</si>
  <si>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</si>
  <si>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</si>
  <si>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</si>
  <si>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</si>
  <si>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</si>
  <si>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</si>
  <si>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</si>
  <si>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</si>
  <si>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</si>
  <si>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</si>
  <si>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</si>
  <si>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</si>
  <si>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</si>
  <si>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</si>
  <si>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</si>
  <si>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</si>
  <si>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</si>
  <si>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</si>
  <si>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</si>
  <si>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</si>
  <si>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</si>
  <si>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</si>
  <si>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</si>
  <si>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</si>
  <si>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</si>
  <si>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</si>
  <si>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</si>
  <si>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</si>
  <si>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</si>
  <si>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</si>
  <si>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</si>
  <si>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</si>
  <si>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</si>
  <si>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</si>
  <si>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</si>
  <si>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</si>
  <si>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</si>
  <si>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</si>
  <si>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</si>
  <si>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</si>
  <si>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</si>
  <si>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</si>
  <si>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</si>
  <si>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</si>
  <si>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</si>
  <si>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</si>
  <si>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</si>
  <si>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</si>
  <si>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</si>
  <si>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</si>
  <si>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</si>
  <si>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</si>
  <si>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</si>
  <si>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</si>
  <si>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</si>
  <si>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</si>
  <si>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</si>
  <si>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</si>
  <si>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</si>
  <si>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</si>
  <si>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</si>
  <si>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</si>
  <si>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</si>
  <si>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</si>
  <si>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</si>
  <si>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</si>
  <si>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</si>
  <si>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</si>
  <si>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</si>
  <si>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</si>
  <si>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</si>
  <si>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</si>
  <si>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</si>
  <si>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</si>
  <si>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</si>
  <si>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</si>
  <si>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</si>
  <si>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</si>
  <si>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</si>
  <si>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</si>
  <si>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</si>
  <si>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</si>
  <si>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</si>
  <si>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</si>
  <si>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</si>
  <si>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</si>
  <si>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</si>
  <si>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</si>
  <si>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</si>
  <si>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</si>
  <si>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</si>
  <si>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</si>
  <si>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</si>
  <si>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</si>
  <si>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</si>
  <si>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</si>
  <si>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</si>
  <si>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</si>
  <si>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</si>
  <si>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</si>
  <si>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</si>
  <si>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</si>
  <si>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</si>
  <si>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</si>
  <si>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</si>
  <si>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</si>
  <si>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</si>
  <si>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</si>
  <si>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</si>
  <si>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</si>
  <si>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</si>
  <si>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</si>
  <si>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</si>
  <si>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</si>
  <si>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</si>
  <si>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</si>
  <si>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</si>
  <si>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</si>
  <si>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</si>
  <si>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</si>
  <si>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</si>
  <si>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</si>
  <si>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</si>
  <si>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</si>
  <si>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</si>
  <si>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</si>
  <si>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</si>
  <si>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</si>
  <si>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</si>
  <si>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</si>
  <si>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</si>
  <si>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</si>
  <si>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</si>
  <si>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</si>
  <si>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</si>
  <si>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</si>
  <si>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</si>
  <si>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</si>
  <si>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</si>
  <si>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</si>
  <si>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</si>
  <si>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</si>
  <si>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</si>
  <si>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</si>
  <si>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</si>
  <si>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</si>
  <si>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</si>
  <si>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</si>
  <si>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</si>
  <si>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</si>
  <si>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</si>
  <si>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</si>
  <si>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</si>
  <si>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</si>
  <si>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</si>
  <si>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</si>
  <si>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</si>
  <si>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</si>
  <si>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</si>
  <si>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</si>
  <si>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</si>
  <si>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</si>
  <si>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</si>
  <si>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</si>
  <si>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</si>
  <si>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</si>
  <si>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</si>
  <si>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</si>
  <si>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</si>
  <si>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</si>
  <si>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</si>
  <si>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</si>
  <si>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</si>
  <si>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</si>
  <si>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</si>
  <si>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</si>
  <si>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</si>
  <si>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</si>
  <si>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</si>
  <si>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</si>
  <si>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</si>
  <si>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</si>
  <si>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</si>
  <si>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</si>
  <si>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</si>
  <si>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</si>
  <si>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</si>
  <si>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</si>
  <si>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</si>
  <si>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</si>
  <si>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</si>
  <si>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</si>
  <si>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</si>
  <si>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</si>
  <si>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</si>
  <si>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</si>
  <si>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</si>
  <si>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</si>
  <si>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</si>
  <si>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</si>
  <si>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</si>
  <si>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</si>
  <si>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</si>
  <si>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</si>
  <si>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</si>
  <si>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</si>
  <si>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</si>
  <si>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</si>
  <si>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</si>
  <si>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</si>
  <si>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</si>
  <si>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</si>
  <si>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</si>
  <si>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</si>
  <si>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</si>
  <si>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</si>
  <si>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</si>
  <si>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</si>
  <si>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</si>
  <si>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</si>
  <si>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</si>
  <si>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</si>
  <si>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</si>
  <si>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</si>
  <si>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</si>
  <si>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</si>
  <si>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</si>
  <si>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</si>
  <si>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</si>
  <si>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</si>
  <si>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</si>
  <si>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</si>
  <si>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</si>
  <si>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</si>
  <si>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</si>
  <si>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</si>
  <si>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</si>
  <si>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</si>
  <si>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</si>
  <si>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</si>
  <si>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</si>
  <si>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</si>
  <si>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</si>
  <si>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</si>
  <si>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</si>
  <si>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</si>
  <si>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</si>
  <si>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</si>
  <si>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</si>
  <si>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</si>
  <si>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</si>
  <si>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</si>
  <si>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</si>
  <si>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</si>
  <si>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</si>
  <si>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</si>
  <si>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</si>
  <si>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</si>
  <si>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</si>
  <si>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</si>
  <si>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</si>
  <si>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</si>
  <si>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</si>
  <si>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</si>
  <si>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</si>
  <si>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</si>
  <si>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</si>
  <si>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</si>
  <si>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</si>
  <si>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</si>
  <si>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</si>
  <si>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</si>
  <si>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</si>
  <si>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</si>
  <si>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</si>
  <si>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</si>
  <si>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</si>
  <si>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</si>
  <si>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</si>
  <si>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</si>
  <si>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</si>
  <si>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</si>
  <si>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</si>
  <si>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</si>
  <si>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</si>
  <si>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</si>
  <si>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</si>
  <si>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</si>
  <si>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</si>
  <si>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</si>
  <si>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</si>
  <si>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</si>
  <si>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</si>
  <si>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</si>
  <si>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</si>
  <si>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</si>
  <si>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</si>
  <si>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</si>
  <si>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</si>
  <si>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</si>
  <si>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</si>
  <si>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</si>
  <si>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</si>
  <si>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</si>
  <si>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</si>
  <si>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</si>
  <si>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</si>
  <si>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</si>
  <si>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</si>
  <si>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</si>
  <si>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</si>
  <si>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</si>
  <si>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</si>
  <si>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</si>
  <si>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</si>
  <si>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</si>
  <si>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</si>
  <si>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</si>
  <si>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</si>
  <si>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</si>
  <si>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</si>
  <si>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</si>
  <si>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</si>
  <si>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</si>
  <si>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</si>
  <si>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</si>
  <si>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</si>
  <si>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</si>
  <si>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</si>
  <si>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</si>
  <si>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</si>
  <si>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</si>
  <si>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</si>
  <si>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</si>
  <si>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</si>
  <si>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</si>
  <si>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</si>
  <si>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</si>
  <si>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</si>
  <si>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</si>
  <si>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</si>
  <si>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</si>
  <si>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</si>
  <si>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</si>
  <si>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</si>
  <si>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</si>
  <si>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</si>
  <si>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</si>
  <si>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</si>
  <si>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</si>
  <si>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</si>
  <si>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</si>
  <si>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</si>
  <si>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</si>
  <si>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</si>
  <si>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</si>
  <si>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</si>
  <si>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</si>
  <si>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</si>
  <si>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</si>
  <si>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</si>
  <si>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</si>
  <si>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</si>
  <si>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</si>
  <si>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</si>
  <si>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</si>
  <si>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</si>
  <si>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</si>
  <si>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</si>
  <si>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</si>
  <si>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</si>
  <si>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</si>
  <si>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</si>
  <si>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</si>
  <si>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</si>
  <si>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</si>
  <si>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</si>
  <si>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</si>
  <si>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</si>
  <si>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</si>
  <si>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</si>
  <si>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</si>
  <si>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</si>
  <si>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</si>
  <si>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</si>
  <si>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</si>
  <si>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</si>
  <si>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</si>
  <si>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</si>
  <si>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</si>
  <si>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</si>
  <si>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</si>
  <si>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</si>
  <si>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</si>
  <si>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</si>
  <si>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</si>
  <si>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</si>
  <si>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</si>
  <si>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</si>
  <si>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</si>
  <si>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</si>
  <si>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</si>
  <si>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</si>
  <si>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</si>
  <si>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</si>
  <si>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</si>
  <si>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</si>
  <si>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</si>
  <si>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</si>
  <si>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</si>
  <si>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</si>
  <si>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</si>
  <si>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</si>
  <si>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</si>
  <si>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</si>
  <si>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</si>
  <si>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</si>
  <si>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</si>
  <si>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</si>
  <si>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</si>
  <si>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</si>
  <si>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</si>
  <si>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</si>
  <si>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</si>
  <si>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</si>
  <si>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</si>
  <si>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</si>
  <si>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</si>
  <si>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</si>
  <si>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</si>
  <si>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</si>
  <si>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</si>
  <si>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</si>
  <si>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</si>
  <si>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</si>
  <si>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</si>
  <si>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</si>
  <si>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</si>
  <si>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</si>
  <si>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</si>
  <si>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</si>
  <si>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</si>
  <si>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</si>
  <si>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</si>
  <si>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</si>
  <si>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</si>
  <si>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</si>
  <si>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</si>
  <si>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</si>
  <si>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</si>
  <si>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</si>
  <si>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</si>
  <si>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</si>
  <si>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</si>
  <si>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</si>
  <si>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</si>
  <si>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</si>
  <si>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</si>
  <si>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</si>
  <si>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</si>
  <si>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</si>
  <si>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</si>
  <si>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</si>
  <si>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</si>
  <si>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</si>
  <si>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</si>
  <si>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</si>
  <si>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</si>
  <si>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</si>
  <si>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</si>
  <si>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</si>
  <si>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</si>
  <si>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</si>
  <si>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</si>
  <si>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</si>
  <si>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</si>
  <si>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</si>
  <si>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</si>
  <si>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</si>
  <si>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</si>
  <si>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</si>
  <si>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</si>
  <si>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</si>
  <si>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</si>
  <si>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</si>
  <si>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</si>
  <si>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</si>
  <si>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</si>
  <si>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</si>
  <si>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</si>
  <si>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</si>
  <si>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</si>
  <si>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</si>
  <si>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</si>
  <si>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</si>
  <si>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</si>
  <si>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</si>
  <si>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</si>
  <si>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</si>
  <si>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</si>
  <si>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</si>
  <si>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</si>
  <si>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</si>
  <si>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</si>
  <si>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</si>
  <si>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</si>
  <si>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</si>
  <si>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</si>
  <si>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</si>
  <si>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</si>
  <si>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</si>
  <si>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</si>
  <si>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</si>
  <si>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</si>
  <si>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</si>
  <si>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</si>
  <si>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</si>
  <si>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</si>
  <si>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</si>
  <si>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</si>
  <si>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</si>
  <si>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</si>
  <si>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</si>
  <si>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</si>
  <si>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</si>
  <si>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</si>
  <si>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</si>
  <si>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</si>
  <si>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</si>
  <si>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</si>
  <si>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</si>
  <si>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</si>
  <si>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</si>
  <si>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</si>
  <si>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</si>
  <si>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</si>
  <si>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</si>
  <si>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</si>
  <si>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</si>
  <si>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</si>
  <si>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</si>
  <si>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</si>
  <si>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</si>
  <si>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</si>
  <si>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</si>
  <si>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</si>
  <si>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</si>
  <si>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</si>
  <si>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</si>
  <si>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</si>
  <si>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</si>
  <si>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</si>
  <si>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</si>
  <si>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</si>
  <si>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</si>
  <si>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</si>
  <si>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</si>
  <si>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</si>
  <si>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</si>
  <si>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</si>
  <si>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</si>
  <si>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</si>
  <si>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</si>
  <si>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</si>
  <si>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</si>
  <si>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</si>
  <si>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</si>
  <si>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</si>
  <si>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</si>
  <si>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</si>
  <si>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</si>
  <si>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</si>
  <si>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</si>
  <si>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</si>
  <si>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</si>
  <si>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</si>
  <si>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</si>
  <si>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</si>
  <si>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</si>
  <si>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</si>
  <si>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</si>
  <si>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</si>
  <si>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</si>
  <si>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</si>
  <si>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</si>
  <si>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</si>
  <si>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</si>
  <si>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</si>
  <si>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</si>
  <si>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</si>
  <si>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</si>
  <si>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</si>
  <si>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</si>
  <si>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</si>
  <si>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</si>
  <si>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</si>
  <si>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</si>
  <si>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</si>
  <si>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</si>
  <si>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</si>
  <si>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</si>
  <si>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</si>
  <si>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</si>
  <si>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</si>
  <si>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</si>
  <si>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</si>
  <si>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</si>
  <si>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</si>
  <si>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</si>
  <si>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</si>
  <si>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</si>
  <si>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</si>
  <si>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</si>
  <si>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</si>
  <si>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</si>
  <si>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</si>
  <si>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</si>
  <si>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</si>
  <si>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</si>
  <si>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</si>
  <si>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</si>
  <si>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</si>
  <si>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</si>
  <si>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</si>
  <si>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</si>
  <si>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</si>
  <si>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</si>
  <si>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</si>
  <si>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</si>
  <si>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</si>
  <si>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</si>
  <si>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</si>
  <si>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</si>
  <si>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</si>
  <si>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</si>
  <si>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</si>
  <si>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</si>
  <si>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</si>
  <si>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</si>
  <si>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</si>
  <si>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</si>
  <si>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</si>
  <si>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</si>
  <si>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</si>
  <si>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</si>
  <si>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</si>
  <si>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</si>
  <si>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</si>
  <si>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</si>
  <si>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</si>
  <si>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</si>
  <si>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</si>
  <si>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</si>
  <si>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</si>
  <si>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</si>
  <si>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</si>
  <si>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</si>
  <si>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</si>
  <si>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</si>
  <si>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</si>
  <si>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</si>
  <si>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</si>
  <si>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</si>
  <si>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</si>
  <si>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</si>
  <si>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</si>
  <si>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</si>
  <si>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</si>
  <si>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</si>
  <si>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</si>
  <si>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</si>
  <si>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</si>
  <si>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</si>
  <si>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</si>
  <si>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</si>
  <si>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</si>
  <si>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</si>
  <si>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</si>
  <si>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</si>
  <si>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</si>
  <si>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</si>
  <si>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</si>
  <si>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</si>
  <si>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</si>
  <si>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</si>
  <si>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</si>
  <si>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</si>
  <si>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</si>
  <si>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</si>
  <si>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</si>
  <si>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</si>
  <si>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</si>
  <si>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</si>
  <si>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</si>
  <si>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</si>
  <si>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</si>
  <si>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</si>
  <si>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</si>
  <si>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</si>
  <si>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</si>
  <si>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</si>
  <si>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</si>
  <si>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</si>
  <si>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</si>
  <si>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</si>
  <si>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</si>
  <si>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</si>
  <si>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</si>
  <si>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</si>
  <si>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</si>
  <si>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</si>
  <si>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</si>
  <si>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</si>
  <si>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</si>
  <si>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</si>
  <si>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</si>
  <si>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</si>
  <si>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</si>
  <si>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</si>
  <si>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</si>
  <si>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</si>
  <si>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</si>
  <si>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</si>
  <si>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</si>
  <si>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</si>
  <si>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</si>
  <si>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</si>
  <si>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</si>
  <si>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</si>
  <si>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</si>
  <si>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</si>
  <si>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</si>
  <si>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</si>
  <si>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</si>
  <si>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</si>
  <si>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</si>
  <si>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</si>
  <si>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</si>
  <si>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</si>
  <si>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</si>
  <si>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</si>
  <si>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</si>
  <si>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</si>
  <si>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</si>
  <si>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</si>
  <si>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</si>
  <si>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</si>
  <si>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</si>
  <si>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</si>
  <si>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</si>
  <si>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</si>
  <si>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</si>
  <si>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</si>
  <si>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</si>
  <si>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</si>
  <si>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</si>
  <si>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</si>
  <si>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</si>
  <si>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</si>
  <si>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</si>
  <si>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</si>
  <si>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</si>
  <si>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</si>
  <si>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</si>
  <si>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</si>
  <si>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</si>
  <si>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</si>
  <si>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</si>
  <si>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</si>
  <si>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</si>
  <si>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</si>
  <si>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</si>
  <si>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</si>
  <si>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</si>
  <si>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</si>
  <si>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</si>
  <si>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</si>
  <si>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</si>
  <si>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</si>
  <si>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</si>
  <si>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</si>
  <si>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</si>
  <si>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</si>
  <si>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</si>
  <si>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</si>
  <si>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</si>
  <si>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</si>
  <si>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</si>
  <si>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</si>
  <si>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</si>
  <si>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</si>
  <si>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</si>
  <si>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</si>
  <si>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</si>
  <si>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</si>
  <si>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</si>
  <si>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</si>
  <si>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</si>
  <si>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</si>
  <si>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</si>
  <si>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</si>
  <si>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</si>
  <si>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</si>
  <si>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</si>
  <si>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</si>
  <si>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</si>
  <si>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</si>
  <si>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</si>
  <si>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</si>
  <si>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</si>
  <si>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</si>
  <si>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</si>
  <si>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</si>
  <si>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</si>
  <si>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</si>
  <si>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</si>
  <si>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</si>
  <si>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</si>
  <si>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</si>
  <si>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</si>
  <si>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</si>
  <si>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</si>
  <si>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</si>
  <si>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</si>
  <si>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</si>
  <si>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</si>
  <si>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</si>
  <si>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</si>
  <si>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</si>
  <si>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</si>
  <si>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</si>
  <si>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</si>
  <si>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</si>
  <si>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</si>
  <si>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</si>
  <si>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</si>
  <si>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</si>
  <si>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</si>
  <si>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</si>
  <si>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</si>
  <si>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</si>
  <si>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</si>
  <si>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</si>
  <si>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</si>
  <si>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</si>
  <si>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</si>
  <si>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</si>
  <si>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</si>
  <si>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</si>
  <si>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</si>
  <si>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</si>
  <si>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</si>
  <si>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</si>
  <si>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</si>
  <si>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</si>
  <si>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</si>
  <si>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</si>
  <si>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</si>
  <si>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</si>
  <si>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</si>
  <si>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</si>
  <si>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</si>
  <si>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</si>
  <si>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</si>
  <si>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</si>
  <si>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</si>
  <si>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</si>
  <si>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</si>
  <si>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</si>
  <si>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</si>
  <si>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</si>
  <si>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</si>
  <si>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</si>
  <si>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</si>
  <si>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</si>
  <si>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</si>
  <si>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</si>
  <si>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</si>
  <si>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</si>
  <si>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</si>
  <si>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</si>
  <si>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</si>
  <si>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</si>
  <si>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</si>
  <si>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</si>
  <si>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</si>
  <si>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</si>
  <si>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</si>
  <si>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</si>
  <si>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</si>
  <si>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</si>
  <si>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</si>
  <si>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</si>
  <si>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</si>
  <si>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</si>
  <si>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</si>
  <si>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</si>
  <si>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</si>
  <si>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</si>
  <si>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</si>
  <si>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</si>
  <si>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</si>
  <si>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</si>
  <si>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</si>
  <si>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</si>
  <si>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</si>
  <si>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</si>
  <si>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</si>
  <si>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</si>
  <si>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</si>
  <si>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</si>
  <si>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</si>
  <si>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</si>
  <si>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</si>
  <si>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</si>
  <si>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</si>
  <si>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</si>
  <si>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</si>
  <si>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</si>
  <si>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</si>
  <si>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</si>
  <si>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</si>
  <si>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</si>
  <si>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</si>
  <si>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</si>
  <si>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</si>
  <si>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</si>
  <si>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</si>
  <si>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</si>
  <si>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</si>
  <si>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</si>
  <si>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</si>
  <si>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</si>
  <si>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</si>
  <si>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</si>
  <si>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</si>
  <si>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</si>
  <si>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</si>
  <si>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</si>
  <si>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</si>
  <si>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</si>
  <si>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</si>
  <si>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</si>
  <si>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</si>
  <si>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</si>
  <si>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</si>
  <si>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</si>
  <si>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</si>
  <si>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</si>
  <si>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</si>
  <si>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</si>
  <si>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</si>
  <si>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</si>
  <si>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</si>
  <si>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</si>
  <si>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</si>
  <si>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</si>
  <si>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</si>
  <si>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</si>
  <si>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</si>
  <si>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</si>
  <si>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</si>
  <si>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</si>
  <si>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</si>
  <si>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</si>
  <si>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</si>
  <si>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</si>
  <si>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</si>
  <si>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</si>
  <si>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</si>
  <si>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</si>
  <si>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</si>
  <si>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</si>
  <si>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</si>
  <si>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</si>
  <si>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</si>
  <si>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</si>
  <si>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</si>
  <si>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</si>
  <si>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</si>
  <si>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</si>
  <si>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</si>
  <si>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</si>
  <si>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</si>
  <si>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</si>
  <si>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</si>
  <si>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</si>
  <si>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</si>
  <si>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</si>
  <si>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</si>
  <si>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</si>
  <si>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</si>
  <si>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</si>
  <si>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</si>
  <si>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</si>
  <si>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</si>
  <si>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</si>
  <si>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</si>
  <si>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</si>
  <si>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</si>
  <si>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</si>
  <si>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</si>
  <si>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</si>
  <si>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</si>
  <si>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</si>
  <si>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</si>
  <si>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</si>
  <si>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</si>
  <si>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</si>
  <si>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</si>
  <si>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</si>
  <si>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</si>
  <si>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</si>
  <si>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</si>
  <si>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</si>
  <si>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</si>
  <si>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</si>
  <si>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</si>
  <si>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</si>
  <si>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</si>
  <si>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</si>
  <si>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</si>
  <si>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</si>
  <si>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</si>
  <si>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</si>
  <si>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</si>
  <si>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</si>
  <si>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</si>
  <si>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</si>
  <si>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</si>
  <si>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</si>
  <si>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</si>
  <si>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</si>
  <si>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</si>
  <si>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</si>
  <si>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</si>
  <si>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</si>
  <si>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</si>
  <si>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</si>
  <si>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</si>
  <si>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</si>
  <si>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</si>
  <si>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</si>
  <si>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</si>
  <si>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</si>
  <si>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</si>
  <si>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</si>
  <si>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</si>
  <si>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</si>
  <si>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</si>
  <si>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</si>
  <si>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</si>
  <si>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</si>
  <si>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</si>
  <si>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</si>
  <si>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</si>
  <si>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</si>
  <si>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</si>
  <si>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</si>
  <si>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</si>
  <si>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</si>
  <si>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</si>
  <si>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</si>
  <si>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</si>
  <si>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</si>
  <si>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</si>
  <si>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</si>
  <si>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</si>
  <si>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</si>
  <si>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</si>
  <si>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</si>
  <si>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</si>
  <si>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</si>
  <si>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</si>
  <si>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</si>
  <si>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</si>
  <si>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</si>
  <si>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</si>
  <si>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</si>
  <si>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</si>
  <si>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</si>
  <si>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</si>
  <si>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</si>
  <si>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</si>
  <si>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</si>
  <si>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</si>
  <si>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</si>
  <si>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</si>
  <si>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</si>
  <si>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</si>
  <si>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</si>
  <si>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</si>
  <si>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</si>
  <si>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</si>
  <si>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</si>
  <si>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</si>
  <si>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</si>
  <si>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</si>
  <si>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</si>
  <si>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</si>
  <si>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</si>
  <si>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</si>
  <si>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</si>
  <si>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</si>
  <si>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</si>
  <si>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</si>
  <si>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</si>
  <si>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</si>
  <si>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</si>
  <si>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</si>
  <si>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</si>
  <si>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</si>
  <si>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</si>
  <si>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</si>
  <si>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</si>
  <si>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</si>
  <si>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</si>
  <si>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</si>
  <si>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</si>
  <si>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</si>
  <si>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</si>
  <si>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</si>
  <si>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</si>
  <si>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</si>
  <si>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</si>
  <si>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</si>
  <si>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</si>
  <si>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</si>
  <si>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</si>
  <si>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</si>
  <si>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</si>
  <si>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</si>
  <si>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</si>
  <si>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</si>
  <si>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</si>
  <si>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</si>
  <si>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</si>
  <si>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</si>
  <si>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</si>
  <si>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</si>
  <si>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</si>
  <si>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</si>
  <si>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</si>
  <si>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</si>
  <si>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</si>
  <si>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</si>
  <si>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</si>
  <si>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</si>
  <si>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</si>
  <si>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</si>
  <si>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</si>
  <si>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</si>
  <si>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</si>
  <si>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</si>
  <si>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</si>
  <si>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</si>
  <si>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</si>
  <si>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</si>
  <si>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</si>
  <si>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</si>
  <si>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</si>
  <si>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</si>
  <si>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</si>
  <si>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</si>
  <si>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</si>
  <si>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</si>
  <si>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</si>
  <si>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</si>
  <si>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</si>
  <si>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</si>
  <si>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</si>
  <si>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</si>
  <si>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</si>
  <si>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</si>
  <si>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</si>
  <si>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</si>
  <si>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</si>
  <si>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</si>
  <si>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</si>
  <si>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</si>
  <si>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</si>
  <si>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</si>
  <si>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</si>
  <si>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</si>
  <si>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</si>
  <si>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</si>
  <si>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</si>
  <si>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</si>
  <si>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</si>
  <si>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</si>
  <si>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</si>
  <si>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</si>
  <si>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</si>
  <si>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</si>
  <si>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</si>
  <si>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</si>
  <si>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</si>
  <si>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</si>
  <si>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</si>
  <si>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</si>
  <si>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</si>
  <si>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</si>
  <si>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</si>
  <si>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</si>
  <si>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</si>
  <si>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</si>
  <si>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</si>
  <si>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</si>
  <si>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</si>
  <si>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</si>
  <si>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</si>
  <si>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</si>
  <si>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</si>
  <si>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</si>
  <si>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</si>
  <si>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</si>
  <si>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</si>
  <si>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</si>
  <si>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</si>
  <si>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</si>
  <si>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</si>
  <si>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</si>
  <si>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</si>
  <si>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</si>
  <si>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</si>
  <si>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</si>
  <si>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</si>
  <si>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</si>
  <si>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</si>
  <si>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</si>
  <si>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</si>
  <si>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</si>
  <si>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</si>
  <si>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</si>
  <si>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</si>
  <si>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</si>
  <si>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</si>
  <si>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</si>
  <si>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</si>
  <si>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</si>
  <si>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</si>
  <si>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</si>
  <si>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</si>
  <si>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</si>
  <si>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</si>
  <si>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</si>
  <si>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</si>
  <si>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</si>
  <si>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</si>
  <si>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</si>
  <si>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</si>
  <si>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</si>
  <si>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</si>
  <si>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</si>
  <si>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</si>
  <si>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</si>
  <si>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</si>
  <si>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</si>
  <si>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</si>
  <si>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</si>
  <si>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</si>
  <si>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</si>
  <si>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</si>
  <si>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</si>
  <si>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</si>
  <si>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</si>
  <si>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</si>
  <si>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</si>
  <si>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</si>
  <si>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</si>
  <si>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</si>
  <si>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</si>
  <si>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</si>
  <si>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</si>
  <si>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</si>
  <si>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</si>
  <si>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</si>
  <si>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</si>
  <si>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</si>
  <si>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</si>
  <si>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</si>
  <si>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</si>
  <si>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</si>
  <si>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</si>
  <si>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</si>
  <si>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</si>
  <si>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</si>
  <si>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</si>
  <si>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</si>
  <si>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</si>
  <si>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</si>
  <si>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</si>
  <si>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</si>
  <si>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</si>
  <si>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</si>
  <si>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</si>
  <si>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</si>
  <si>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</si>
  <si>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</si>
  <si>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</si>
  <si>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</si>
  <si>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</si>
  <si>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</si>
  <si>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</si>
  <si>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</si>
  <si>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</si>
  <si>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</si>
  <si>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</si>
  <si>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</si>
  <si>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</si>
  <si>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</si>
  <si>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</si>
  <si>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</si>
  <si>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</si>
  <si>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</si>
  <si>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</si>
  <si>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</si>
  <si>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</si>
  <si>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</si>
  <si>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</si>
  <si>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</si>
  <si>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</si>
  <si>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</si>
  <si>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</si>
  <si>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</si>
  <si>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</si>
  <si>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</si>
  <si>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</si>
  <si>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</si>
  <si>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</si>
  <si>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</si>
  <si>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</si>
  <si>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</si>
  <si>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</si>
  <si>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</si>
  <si>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</si>
  <si>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</si>
  <si>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</si>
  <si>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</si>
  <si>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</si>
  <si>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</si>
  <si>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</si>
  <si>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</si>
  <si>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</si>
  <si>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</si>
  <si>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</si>
  <si>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</si>
  <si>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</si>
  <si>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</si>
  <si>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</si>
  <si>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</si>
  <si>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</si>
  <si>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</si>
  <si>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</si>
  <si>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</si>
  <si>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</si>
  <si>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</si>
  <si>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</si>
  <si>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</si>
  <si>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</si>
  <si>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</si>
  <si>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</si>
  <si>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</si>
  <si>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</si>
  <si>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</si>
  <si>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</si>
  <si>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</si>
  <si>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</si>
  <si>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</si>
  <si>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</si>
  <si>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</si>
  <si>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</si>
  <si>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</si>
  <si>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</si>
  <si>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</si>
  <si>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</si>
  <si>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</si>
  <si>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</si>
  <si>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</si>
  <si>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</si>
  <si>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</si>
  <si>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</si>
  <si>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</si>
  <si>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</si>
  <si>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</si>
  <si>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</si>
  <si>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</si>
  <si>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</si>
  <si>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</si>
  <si>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</si>
  <si>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</si>
  <si>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</si>
  <si>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</si>
  <si>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</si>
  <si>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</si>
  <si>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</si>
  <si>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</si>
  <si>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</si>
  <si>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</si>
  <si>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</si>
  <si>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</si>
  <si>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</si>
  <si>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</si>
  <si>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</si>
  <si>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</si>
  <si>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</si>
  <si>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</si>
  <si>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</si>
  <si>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</si>
  <si>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</si>
  <si>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</si>
  <si>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</si>
  <si>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</si>
  <si>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</si>
  <si>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</si>
  <si>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</si>
  <si>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</si>
  <si>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</si>
  <si>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</si>
  <si>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</si>
  <si>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</si>
  <si>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</si>
  <si>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</si>
  <si>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</si>
  <si>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</si>
  <si>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</si>
  <si>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</si>
  <si>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</si>
  <si>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</si>
  <si>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</si>
  <si>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</si>
  <si>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</si>
  <si>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</si>
  <si>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</si>
  <si>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</si>
  <si>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</si>
  <si>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</si>
  <si>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</si>
  <si>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</si>
  <si>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</si>
  <si>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</si>
  <si>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</si>
  <si>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</si>
  <si>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</si>
  <si>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</si>
  <si>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</si>
  <si>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</si>
  <si>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</si>
  <si>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</si>
  <si>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</si>
  <si>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</si>
  <si>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</si>
  <si>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</si>
  <si>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</si>
  <si>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</si>
  <si>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</si>
  <si>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</si>
  <si>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</si>
  <si>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</si>
  <si>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</si>
  <si>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</si>
  <si>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</si>
  <si>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</si>
  <si>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</si>
  <si>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</si>
  <si>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</si>
  <si>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</si>
  <si>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</si>
  <si>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</si>
  <si>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</si>
  <si>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</si>
  <si>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</si>
  <si>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</si>
  <si>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</si>
  <si>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</si>
  <si>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</si>
  <si>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</si>
  <si>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</si>
  <si>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</si>
  <si>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</si>
  <si>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</si>
  <si>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</si>
  <si>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</si>
  <si>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</si>
  <si>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</si>
  <si>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</si>
  <si>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</si>
  <si>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</si>
  <si>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</si>
  <si>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</si>
  <si>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</si>
  <si>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</si>
  <si>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</si>
  <si>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</si>
  <si>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</si>
  <si>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</si>
  <si>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</si>
  <si>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</si>
  <si>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</si>
  <si>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</si>
  <si>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</si>
  <si>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</si>
  <si>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</si>
  <si>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</si>
  <si>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</si>
  <si>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</si>
  <si>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</si>
  <si>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</si>
  <si>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</si>
  <si>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</si>
  <si>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</si>
  <si>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</si>
  <si>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</si>
  <si>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</si>
  <si>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</si>
  <si>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</si>
  <si>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</si>
  <si>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</si>
  <si>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</si>
  <si>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</si>
  <si>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</si>
  <si>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</si>
  <si>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</si>
  <si>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</si>
  <si>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</si>
  <si>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</si>
  <si>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</si>
  <si>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</si>
  <si>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</si>
  <si>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</si>
  <si>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</si>
  <si>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</si>
  <si>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</si>
  <si>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</si>
  <si>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</si>
  <si>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</si>
  <si>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</si>
  <si>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</si>
  <si>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</si>
  <si>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</si>
  <si>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</si>
  <si>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</si>
  <si>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</si>
  <si>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</si>
  <si>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</si>
  <si>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</si>
  <si>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</si>
  <si>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</si>
  <si>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</si>
  <si>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</si>
  <si>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</si>
  <si>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</si>
  <si>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</si>
  <si>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</si>
  <si>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</si>
  <si>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</si>
  <si>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</si>
  <si>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</si>
  <si>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</si>
  <si>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</si>
  <si>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</si>
  <si>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</si>
  <si>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</si>
  <si>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</si>
  <si>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</si>
  <si>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</si>
  <si>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</si>
  <si>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</si>
  <si>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</si>
  <si>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</si>
  <si>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</si>
  <si>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</si>
  <si>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</si>
  <si>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</si>
  <si>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</si>
  <si>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</si>
  <si>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</si>
  <si>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</si>
  <si>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</si>
  <si>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</si>
  <si>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</si>
  <si>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</si>
  <si>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</si>
  <si>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</si>
  <si>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</si>
  <si>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</si>
  <si>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</si>
  <si>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</si>
  <si>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</si>
  <si>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</si>
  <si>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</si>
  <si>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</si>
  <si>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</si>
  <si>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</si>
  <si>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</si>
  <si>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</si>
  <si>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</si>
  <si>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</si>
  <si>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</si>
  <si>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</si>
  <si>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</si>
  <si>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</si>
  <si>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</si>
  <si>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</si>
  <si>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</si>
  <si>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</si>
  <si>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</si>
  <si>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</si>
  <si>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</si>
  <si>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</si>
  <si>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</si>
  <si>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</si>
  <si>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</si>
  <si>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</si>
  <si>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</si>
  <si>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</si>
  <si>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</si>
  <si>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</si>
  <si>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</si>
  <si>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</si>
  <si>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</si>
  <si>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</si>
  <si>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</si>
  <si>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</si>
  <si>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</si>
  <si>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</si>
  <si>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</si>
  <si>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</si>
  <si>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</si>
  <si>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</si>
  <si>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</si>
  <si>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</si>
  <si>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</si>
  <si>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</si>
  <si>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</si>
  <si>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</si>
  <si>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</si>
  <si>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</si>
  <si>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</si>
  <si>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</si>
  <si>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</si>
  <si>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</si>
  <si>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</si>
  <si>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</si>
  <si>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</si>
  <si>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</si>
  <si>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</si>
  <si>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</si>
  <si>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</si>
  <si>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</si>
  <si>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</si>
  <si>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</si>
  <si>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</si>
  <si>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</si>
  <si>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</si>
  <si>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</si>
  <si>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</si>
  <si>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</si>
  <si>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</si>
  <si>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</si>
  <si>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</si>
  <si>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</si>
  <si>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</si>
  <si>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</si>
  <si>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</si>
  <si>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</si>
  <si>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</si>
  <si>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</si>
  <si>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</si>
  <si>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</si>
  <si>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</si>
  <si>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</si>
  <si>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</si>
  <si>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</si>
  <si>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</si>
  <si>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</si>
  <si>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</si>
  <si>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</si>
  <si>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</si>
  <si>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</si>
  <si>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</si>
  <si>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</si>
  <si>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</si>
  <si>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</si>
  <si>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</si>
  <si>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</si>
  <si>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</si>
  <si>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</si>
  <si>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</si>
  <si>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</si>
  <si>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</si>
  <si>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</si>
  <si>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</si>
  <si>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</si>
  <si>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</si>
  <si>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</si>
  <si>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</si>
  <si>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</si>
  <si>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</si>
  <si>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</si>
  <si>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</si>
  <si>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</si>
  <si>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</si>
  <si>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</si>
  <si>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</si>
  <si>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</si>
  <si>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</si>
  <si>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</si>
  <si>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</si>
  <si>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</si>
  <si>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</si>
  <si>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</si>
  <si>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</si>
  <si>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</si>
  <si>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</si>
  <si>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</si>
  <si>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</si>
  <si>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</si>
  <si>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</si>
  <si>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</si>
  <si>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</si>
  <si>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</si>
  <si>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</si>
  <si>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</si>
  <si>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</si>
  <si>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</si>
  <si>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</si>
  <si>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</si>
  <si>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</si>
  <si>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</si>
  <si>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</si>
  <si>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</si>
  <si>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</si>
  <si>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</si>
  <si>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</si>
  <si>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</si>
  <si>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</si>
  <si>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</si>
  <si>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</si>
  <si>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</si>
  <si>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</si>
  <si>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</si>
  <si>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</si>
  <si>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</si>
  <si>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</si>
  <si>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</si>
  <si>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</si>
  <si>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</si>
  <si>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</si>
  <si>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</si>
  <si>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</si>
  <si>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</si>
  <si>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</si>
  <si>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</si>
  <si>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</si>
  <si>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</si>
  <si>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</si>
  <si>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</si>
  <si>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</si>
  <si>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</si>
  <si>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</si>
  <si>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</si>
  <si>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</si>
  <si>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</si>
  <si>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</si>
  <si>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</si>
  <si>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</si>
  <si>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</si>
  <si>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</si>
  <si>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</si>
  <si>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</si>
  <si>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</si>
  <si>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</si>
  <si>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</si>
  <si>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</si>
  <si>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</si>
  <si>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</si>
  <si>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</si>
  <si>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</si>
  <si>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</si>
  <si>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</si>
  <si>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</si>
  <si>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</si>
  <si>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</si>
  <si>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</si>
  <si>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</si>
  <si>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</si>
  <si>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</si>
  <si>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</si>
  <si>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</si>
  <si>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</si>
  <si>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</si>
  <si>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</si>
  <si>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</si>
  <si>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</si>
  <si>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</si>
  <si>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</si>
  <si>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</si>
  <si>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</si>
  <si>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</si>
  <si>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</si>
  <si>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</si>
  <si>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</si>
  <si>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</si>
  <si>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</si>
  <si>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</si>
  <si>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</si>
  <si>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</si>
  <si>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</si>
  <si>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</si>
  <si>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</si>
  <si>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</si>
  <si>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</si>
  <si>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</si>
  <si>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</si>
  <si>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</si>
  <si>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</si>
  <si>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</si>
  <si>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</si>
  <si>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</si>
  <si>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</si>
  <si>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</si>
  <si>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</si>
  <si>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</si>
  <si>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</si>
  <si>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</si>
  <si>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</si>
  <si>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</si>
  <si>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</si>
  <si>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</si>
  <si>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</si>
  <si>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</si>
  <si>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</si>
  <si>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</si>
  <si>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</si>
  <si>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</si>
  <si>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</si>
  <si>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</si>
  <si>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</si>
  <si>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</si>
  <si>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</si>
  <si>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</si>
  <si>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</si>
  <si>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</si>
  <si>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</si>
  <si>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</si>
  <si>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</si>
  <si>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</si>
  <si>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</si>
  <si>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</si>
  <si>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</si>
  <si>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</si>
  <si>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</si>
  <si>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</si>
  <si>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</si>
  <si>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</si>
  <si>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</si>
  <si>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</si>
  <si>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</si>
  <si>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</si>
  <si>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</si>
  <si>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</si>
  <si>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</si>
  <si>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</si>
  <si>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</si>
  <si>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</si>
  <si>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</si>
  <si>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</si>
  <si>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</si>
  <si>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</si>
  <si>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</si>
  <si>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</si>
  <si>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</si>
  <si>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</si>
  <si>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</si>
  <si>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</si>
  <si>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</si>
  <si>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</si>
  <si>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</si>
  <si>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</si>
  <si>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</si>
  <si>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</si>
  <si>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</si>
  <si>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</si>
  <si>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</si>
  <si>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</si>
  <si>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</si>
  <si>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</si>
  <si>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</si>
  <si>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</si>
  <si>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</si>
  <si>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</si>
  <si>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</si>
  <si>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</si>
  <si>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</si>
  <si>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</si>
  <si>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</si>
  <si>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</si>
  <si>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</si>
  <si>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</si>
  <si>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</si>
  <si>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</si>
  <si>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</si>
  <si>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</si>
  <si>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</si>
  <si>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</si>
  <si>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</si>
  <si>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</si>
  <si>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</si>
  <si>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</si>
  <si>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</si>
  <si>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</si>
  <si>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</si>
  <si>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</si>
  <si>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</si>
  <si>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</si>
  <si>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</si>
  <si>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</si>
  <si>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</si>
  <si>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</si>
  <si>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</si>
  <si>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</si>
  <si>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</si>
  <si>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</si>
  <si>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</si>
  <si>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</si>
  <si>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</si>
  <si>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</si>
  <si>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</si>
  <si>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</si>
  <si>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</si>
  <si>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</si>
  <si>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</si>
  <si>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</si>
  <si>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</si>
  <si>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</si>
  <si>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</si>
  <si>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</si>
  <si>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</si>
  <si>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</si>
  <si>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</si>
  <si>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</si>
  <si>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</si>
  <si>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</si>
  <si>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</si>
  <si>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</si>
  <si>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</si>
  <si>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</si>
  <si>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</si>
  <si>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</si>
  <si>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</si>
  <si>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</si>
  <si>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</si>
  <si>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</si>
  <si>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</si>
  <si>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</si>
  <si>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</si>
  <si>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</si>
  <si>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</si>
  <si>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</si>
  <si>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</si>
  <si>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</si>
  <si>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</si>
  <si>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</si>
  <si>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</si>
  <si>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</si>
  <si>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</si>
  <si>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</si>
  <si>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</si>
  <si>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</si>
  <si>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</si>
  <si>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</si>
  <si>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</si>
  <si>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</si>
  <si>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</si>
  <si>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</si>
  <si>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</si>
  <si>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</si>
  <si>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</si>
  <si>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</si>
  <si>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</si>
  <si>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</si>
  <si>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</si>
  <si>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</si>
  <si>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</si>
  <si>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</si>
  <si>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</si>
  <si>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</si>
  <si>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</si>
  <si>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</si>
  <si>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</si>
  <si>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</si>
  <si>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</si>
  <si>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</si>
  <si>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</si>
  <si>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</si>
  <si>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</si>
  <si>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</si>
  <si>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</si>
  <si>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</si>
  <si>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</si>
  <si>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</si>
  <si>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</si>
  <si>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</si>
  <si>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</si>
  <si>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</si>
  <si>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</si>
  <si>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</si>
  <si>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</si>
  <si>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</si>
  <si>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</si>
  <si>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</si>
  <si>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</si>
  <si>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</si>
  <si>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</si>
  <si>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</si>
  <si>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</si>
  <si>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</si>
  <si>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</si>
  <si>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</si>
  <si>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</si>
  <si>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</si>
  <si>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</si>
  <si>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</si>
  <si>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</si>
  <si>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</si>
  <si>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</si>
  <si>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</si>
  <si>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</si>
  <si>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</si>
  <si>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</si>
  <si>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</si>
  <si>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</si>
  <si>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</si>
  <si>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</si>
  <si>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</si>
  <si>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</si>
  <si>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</si>
  <si>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</si>
  <si>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</si>
  <si>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</si>
  <si>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</si>
  <si>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</si>
  <si>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</si>
  <si>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</si>
  <si>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</si>
  <si>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</si>
  <si>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</si>
  <si>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</si>
  <si>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</si>
  <si>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</si>
  <si>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</si>
  <si>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</si>
  <si>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</si>
  <si>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</si>
  <si>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</si>
  <si>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</si>
  <si>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</si>
  <si>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</si>
  <si>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</si>
  <si>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</si>
  <si>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</si>
  <si>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</si>
  <si>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</si>
  <si>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</si>
  <si>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</si>
  <si>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</si>
  <si>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</si>
  <si>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</si>
  <si>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</si>
  <si>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</si>
  <si>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</si>
  <si>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</si>
  <si>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</si>
  <si>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</si>
  <si>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</si>
  <si>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</si>
  <si>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</si>
  <si>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</si>
  <si>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</si>
  <si>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</si>
  <si>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</si>
  <si>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</si>
  <si>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</si>
  <si>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</si>
  <si>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</si>
  <si>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</si>
  <si>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</si>
  <si>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</si>
  <si>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</si>
  <si>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</si>
  <si>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</si>
  <si>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</si>
  <si>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</si>
  <si>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</si>
  <si>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</si>
  <si>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</si>
  <si>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</si>
  <si>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</si>
  <si>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</si>
  <si>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</si>
  <si>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</si>
  <si>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</si>
  <si>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</si>
  <si>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</si>
  <si>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</si>
  <si>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</si>
  <si>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</si>
  <si>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</si>
  <si>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</si>
  <si>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</si>
  <si>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</si>
  <si>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</si>
  <si>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</si>
  <si>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</si>
  <si>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</si>
  <si>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</si>
  <si>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</si>
  <si>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</si>
  <si>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</si>
  <si>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</si>
  <si>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</si>
  <si>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</si>
  <si>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</si>
  <si>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</si>
  <si>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</si>
  <si>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</si>
  <si>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</si>
  <si>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</si>
  <si>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</si>
  <si>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</si>
  <si>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</si>
  <si>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</si>
  <si>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</si>
  <si>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</si>
  <si>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</si>
  <si>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</si>
  <si>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</si>
  <si>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</si>
  <si>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</si>
  <si>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</si>
  <si>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</si>
  <si>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</si>
  <si>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</si>
  <si>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</si>
  <si>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</si>
  <si>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</si>
  <si>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</si>
  <si>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</si>
  <si>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</si>
  <si>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</si>
  <si>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</si>
  <si>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</si>
  <si>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</si>
  <si>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</si>
  <si>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</si>
  <si>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</si>
  <si>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</si>
  <si>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</si>
  <si>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</si>
  <si>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</si>
  <si>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</si>
  <si>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</si>
  <si>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</si>
  <si>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</si>
  <si>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</si>
  <si>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</si>
  <si>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</si>
  <si>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</si>
  <si>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</si>
  <si>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</si>
  <si>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</si>
  <si>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</si>
  <si>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</si>
  <si>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</si>
  <si>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</si>
  <si>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</si>
  <si>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</si>
  <si>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</si>
  <si>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</si>
  <si>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</si>
  <si>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</si>
  <si>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</si>
  <si>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</si>
  <si>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</si>
  <si>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</si>
  <si>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</si>
  <si>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</si>
  <si>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</si>
  <si>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</si>
  <si>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</si>
  <si>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</si>
  <si>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</si>
  <si>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</si>
  <si>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</si>
  <si>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</si>
  <si>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</si>
  <si>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</si>
  <si>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</si>
  <si>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</si>
  <si>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</si>
  <si>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</si>
  <si>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</si>
  <si>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</si>
  <si>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</si>
  <si>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</si>
  <si>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</si>
  <si>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</si>
  <si>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</si>
  <si>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</si>
  <si>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</si>
  <si>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</si>
  <si>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</si>
  <si>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</si>
  <si>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</si>
  <si>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</si>
  <si>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</si>
  <si>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</si>
  <si>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</si>
  <si>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</si>
  <si>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</si>
  <si>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</si>
  <si>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</si>
  <si>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</si>
  <si>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</si>
  <si>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</si>
  <si>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</si>
  <si>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</si>
  <si>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</si>
  <si>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</si>
  <si>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</si>
  <si>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</si>
  <si>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</si>
  <si>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</si>
  <si>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</si>
  <si>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</si>
  <si>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</si>
  <si>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</si>
  <si>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</si>
  <si>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</si>
  <si>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</si>
  <si>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</si>
  <si>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</si>
  <si>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</si>
  <si>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</si>
  <si>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</si>
  <si>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</si>
  <si>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</si>
  <si>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</si>
  <si>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</si>
  <si>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</si>
  <si>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</si>
  <si>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</si>
  <si>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</si>
  <si>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</si>
  <si>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</si>
  <si>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</si>
  <si>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</si>
  <si>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</si>
  <si>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</si>
  <si>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</si>
  <si>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</si>
  <si>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</si>
  <si>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</si>
  <si>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</si>
  <si>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</si>
  <si>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</si>
  <si>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</si>
  <si>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</si>
  <si>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</si>
  <si>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</si>
  <si>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</si>
  <si>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</si>
  <si>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</si>
  <si>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</si>
  <si>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</si>
  <si>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</si>
  <si>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</si>
  <si>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</si>
  <si>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</si>
  <si>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</si>
  <si>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</si>
  <si>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</si>
  <si>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</si>
  <si>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</si>
  <si>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</si>
  <si>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</si>
  <si>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</si>
  <si>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</si>
  <si>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</si>
  <si>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</si>
  <si>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</si>
  <si>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</si>
  <si>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</si>
  <si>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</si>
  <si>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</si>
  <si>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</si>
  <si>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</si>
  <si>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</si>
  <si>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</si>
  <si>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</si>
  <si>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</si>
  <si>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</si>
  <si>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</si>
  <si>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</si>
  <si>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</si>
  <si>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</si>
  <si>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</si>
  <si>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</si>
  <si>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</si>
  <si>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</si>
  <si>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</si>
  <si>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</si>
  <si>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</si>
  <si>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</si>
  <si>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</si>
  <si>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</si>
  <si>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</si>
  <si>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</si>
  <si>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</si>
  <si>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</si>
  <si>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</si>
  <si>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</si>
  <si>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</si>
  <si>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</si>
  <si>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</si>
  <si>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</si>
  <si>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</si>
  <si>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</si>
  <si>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</si>
  <si>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</si>
  <si>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</si>
  <si>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</si>
  <si>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</si>
  <si>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</si>
  <si>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</si>
  <si>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</si>
  <si>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</si>
  <si>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</si>
  <si>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</si>
  <si>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</si>
  <si>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</si>
  <si>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</si>
  <si>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</si>
  <si>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</si>
  <si>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</si>
  <si>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</si>
  <si>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</si>
  <si>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</si>
  <si>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</si>
  <si>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</si>
  <si>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</si>
  <si>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</si>
  <si>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</si>
  <si>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</si>
  <si>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</si>
  <si>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</si>
  <si>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</si>
  <si>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</si>
  <si>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</si>
  <si>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</si>
  <si>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</si>
  <si>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</si>
  <si>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</si>
  <si>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</si>
  <si>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</si>
  <si>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</si>
  <si>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</si>
  <si>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</si>
  <si>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</si>
  <si>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</si>
  <si>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</si>
  <si>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</si>
  <si>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</si>
  <si>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</si>
  <si>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</si>
  <si>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</si>
  <si>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</si>
  <si>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</si>
  <si>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</si>
  <si>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</si>
  <si>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</si>
  <si>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</si>
  <si>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</si>
  <si>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</si>
  <si>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</si>
  <si>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</si>
  <si>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</si>
  <si>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</si>
  <si>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</si>
  <si>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</si>
  <si>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</si>
  <si>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</si>
  <si>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</si>
  <si>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</si>
  <si>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</si>
  <si>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</si>
  <si>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</si>
  <si>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</si>
  <si>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</si>
  <si>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</si>
  <si>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</si>
  <si>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</si>
  <si>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</si>
  <si>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</si>
  <si>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</si>
  <si>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</si>
  <si>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</si>
  <si>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</si>
  <si>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</si>
  <si>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</si>
  <si>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</si>
  <si>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</si>
  <si>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</si>
  <si>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</si>
  <si>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</si>
  <si>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</si>
  <si>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</si>
  <si>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</si>
  <si>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</si>
  <si>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</si>
  <si>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</si>
  <si>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</si>
  <si>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</si>
  <si>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</si>
  <si>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</si>
  <si>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</si>
  <si>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</si>
  <si>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</si>
  <si>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</si>
  <si>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</si>
  <si>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</si>
  <si>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</si>
  <si>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</si>
  <si>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</si>
  <si>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</si>
  <si>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</si>
  <si>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</si>
  <si>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</si>
  <si>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</si>
  <si>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</si>
  <si>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</si>
  <si>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</si>
  <si>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</si>
  <si>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</si>
  <si>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</si>
  <si>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</si>
  <si>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</si>
  <si>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</si>
  <si>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</si>
  <si>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</si>
  <si>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</si>
  <si>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</si>
  <si>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</si>
  <si>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</si>
  <si>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</si>
  <si>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</si>
  <si>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</si>
  <si>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</si>
  <si>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</si>
  <si>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</si>
  <si>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</si>
  <si>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</si>
  <si>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</si>
  <si>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</si>
  <si>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</si>
  <si>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</si>
  <si>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</si>
  <si>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</si>
  <si>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</si>
  <si>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</si>
  <si>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</si>
  <si>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</si>
  <si>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</si>
  <si>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</si>
  <si>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</si>
  <si>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</si>
  <si>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</si>
  <si>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</si>
  <si>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</si>
  <si>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</si>
  <si>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</si>
  <si>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</si>
  <si>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</si>
  <si>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</si>
  <si>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</si>
  <si>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</si>
  <si>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</si>
  <si>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</si>
  <si>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</si>
  <si>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</si>
  <si>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</si>
  <si>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</si>
  <si>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</si>
  <si>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</si>
  <si>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</si>
  <si>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</si>
  <si>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</si>
  <si>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</si>
  <si>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</si>
  <si>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</si>
  <si>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</si>
  <si>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</si>
  <si>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</si>
  <si>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</si>
  <si>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</si>
  <si>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</si>
  <si>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</si>
  <si>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</si>
  <si>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</si>
  <si>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</si>
  <si>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</si>
  <si>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</si>
  <si>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</si>
  <si>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</si>
  <si>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</si>
  <si>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</si>
  <si>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</si>
  <si>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</si>
  <si>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</si>
  <si>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</si>
  <si>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</si>
  <si>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</si>
  <si>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</si>
  <si>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</si>
  <si>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</si>
  <si>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</si>
  <si>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</si>
  <si>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</si>
  <si>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</si>
  <si>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</si>
  <si>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</si>
  <si>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</si>
  <si>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</si>
  <si>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</si>
  <si>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</si>
  <si>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</si>
  <si>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</si>
  <si>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</si>
  <si>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</si>
  <si>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</si>
  <si>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</si>
  <si>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</si>
  <si>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</si>
  <si>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</si>
  <si>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</si>
  <si>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</si>
  <si>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</si>
  <si>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</si>
  <si>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</si>
  <si>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</si>
  <si>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</si>
  <si>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</si>
  <si>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</si>
  <si>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</si>
  <si>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</si>
  <si>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</si>
  <si>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</si>
  <si>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</si>
  <si>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</si>
  <si>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</si>
  <si>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</si>
  <si>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</si>
  <si>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</si>
  <si>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</si>
  <si>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</si>
  <si>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</si>
  <si>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</si>
  <si>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</si>
  <si>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</si>
  <si>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</si>
  <si>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</si>
  <si>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</si>
  <si>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</si>
  <si>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</si>
  <si>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</si>
  <si>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</si>
  <si>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</si>
  <si>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</si>
  <si>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</si>
  <si>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</si>
  <si>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</si>
  <si>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</si>
  <si>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</si>
  <si>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</si>
  <si>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</si>
  <si>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</si>
  <si>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</si>
  <si>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</si>
  <si>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</si>
  <si>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</si>
  <si>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</si>
  <si>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</si>
  <si>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</si>
  <si>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</si>
  <si>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</si>
  <si>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</si>
  <si>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</si>
  <si>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</si>
  <si>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</si>
  <si>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</si>
  <si>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</si>
  <si>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</si>
  <si>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</si>
  <si>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</si>
  <si>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</si>
  <si>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</si>
  <si>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</si>
  <si>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</si>
  <si>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</si>
  <si>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</si>
  <si>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</si>
  <si>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</si>
  <si>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</si>
  <si>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</si>
  <si>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</si>
  <si>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</si>
  <si>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</si>
  <si>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</si>
  <si>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</si>
  <si>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</si>
  <si>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</si>
  <si>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</si>
  <si>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</si>
  <si>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</si>
  <si>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</si>
  <si>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</si>
  <si>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</si>
  <si>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</si>
  <si>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</si>
  <si>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</si>
  <si>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</si>
  <si>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</si>
  <si>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</si>
  <si>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</si>
  <si>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</si>
  <si>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</si>
  <si>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</si>
  <si>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</si>
  <si>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</si>
  <si>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</si>
  <si>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</si>
  <si>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</si>
  <si>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</si>
  <si>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</si>
  <si>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</si>
  <si>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</si>
  <si>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</si>
  <si>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</si>
  <si>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</si>
  <si>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</si>
  <si>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</si>
  <si>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</si>
  <si>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</si>
  <si>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</si>
  <si>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</si>
  <si>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</si>
  <si>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</si>
  <si>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</si>
  <si>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</si>
  <si>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</si>
  <si>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</si>
  <si>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</si>
  <si>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</si>
  <si>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</si>
  <si>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</si>
  <si>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</si>
  <si>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</si>
  <si>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</si>
  <si>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</si>
  <si>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</si>
  <si>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</si>
  <si>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</si>
  <si>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</si>
  <si>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</si>
  <si>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</si>
  <si>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</si>
  <si>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</si>
  <si>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</si>
  <si>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</si>
  <si>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</si>
  <si>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</si>
  <si>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</si>
  <si>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</si>
  <si>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</si>
  <si>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</si>
  <si>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</si>
  <si>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</si>
  <si>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</si>
  <si>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</si>
  <si>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</si>
  <si>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</si>
  <si>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</si>
  <si>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</si>
  <si>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</si>
  <si>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</si>
  <si>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</si>
  <si>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</si>
  <si>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</si>
  <si>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</si>
  <si>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</si>
  <si>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</si>
  <si>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</si>
  <si>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</si>
  <si>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</si>
  <si>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</si>
  <si>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</si>
  <si>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</si>
  <si>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</si>
  <si>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</si>
  <si>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</si>
  <si>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</si>
  <si>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</si>
  <si>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</si>
  <si>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</si>
  <si>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</si>
  <si>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</si>
  <si>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</si>
  <si>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</si>
  <si>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</si>
  <si>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</si>
  <si>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</si>
  <si>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</si>
  <si>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</si>
  <si>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</si>
  <si>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</si>
  <si>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</si>
  <si>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</si>
  <si>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</si>
  <si>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</si>
  <si>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</si>
  <si>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</si>
  <si>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</si>
  <si>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</si>
  <si>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</si>
  <si>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</si>
  <si>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</si>
  <si>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</si>
  <si>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</si>
  <si>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</si>
  <si>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</si>
  <si>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</si>
  <si>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</si>
  <si>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</si>
  <si>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</si>
  <si>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</si>
  <si>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</si>
  <si>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</si>
  <si>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</si>
  <si>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</si>
  <si>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</si>
  <si>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</si>
  <si>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</si>
  <si>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</si>
  <si>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</si>
  <si>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</si>
  <si>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</si>
  <si>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</si>
  <si>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</si>
  <si>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</si>
  <si>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</si>
  <si>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</si>
  <si>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</si>
  <si>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</si>
  <si>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</si>
  <si>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</si>
  <si>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</si>
  <si>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</si>
  <si>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</si>
  <si>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</si>
  <si>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</si>
  <si>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</si>
  <si>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</si>
  <si>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</si>
  <si>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</si>
  <si>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</si>
  <si>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</si>
  <si>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</si>
  <si>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</si>
  <si>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</si>
  <si>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</si>
  <si>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</si>
  <si>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</si>
  <si>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</si>
  <si>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</si>
  <si>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</si>
  <si>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</si>
  <si>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</si>
  <si>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</si>
  <si>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</si>
  <si>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</si>
  <si>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</si>
  <si>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</si>
  <si>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</si>
  <si>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</si>
  <si>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</si>
  <si>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</si>
  <si>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</si>
  <si>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</si>
  <si>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</si>
  <si>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</si>
  <si>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</si>
  <si>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</si>
  <si>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</si>
  <si>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</si>
  <si>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</si>
  <si>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</si>
  <si>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</si>
  <si>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</si>
  <si>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</si>
  <si>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</si>
  <si>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</si>
  <si>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</si>
  <si>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</si>
  <si>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</si>
  <si>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</si>
  <si>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</si>
  <si>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</si>
  <si>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</si>
  <si>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</si>
  <si>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</si>
  <si>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</si>
  <si>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</si>
  <si>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</si>
  <si>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</si>
  <si>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</si>
  <si>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</si>
  <si>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</si>
  <si>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</si>
  <si>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</si>
  <si>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</si>
  <si>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</si>
  <si>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</si>
  <si>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</si>
  <si>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</si>
  <si>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</si>
  <si>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</si>
  <si>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</si>
  <si>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</si>
  <si>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</si>
  <si>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</si>
  <si>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</si>
  <si>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</si>
  <si>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</si>
  <si>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</si>
  <si>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</si>
  <si>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</si>
  <si>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</si>
  <si>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</si>
  <si>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</si>
  <si>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</si>
  <si>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</si>
  <si>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</si>
  <si>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</si>
  <si>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</si>
  <si>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</si>
  <si>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</si>
  <si>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</si>
  <si>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</si>
  <si>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</si>
  <si>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</si>
  <si>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</si>
  <si>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</si>
  <si>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</si>
  <si>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</si>
  <si>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</si>
  <si>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</si>
  <si>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</si>
  <si>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</si>
  <si>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</si>
  <si>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</si>
  <si>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</si>
  <si>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</si>
  <si>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</si>
  <si>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</si>
  <si>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</si>
  <si>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</si>
  <si>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</si>
  <si>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</si>
  <si>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</si>
  <si>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</si>
  <si>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</si>
  <si>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</si>
  <si>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</si>
  <si>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</si>
  <si>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</si>
  <si>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</si>
  <si>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</si>
  <si>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</si>
  <si>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</si>
  <si>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</si>
  <si>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</si>
  <si>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</si>
  <si>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</si>
  <si>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</si>
  <si>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</si>
  <si>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</si>
  <si>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</si>
  <si>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</si>
  <si>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</si>
  <si>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</si>
  <si>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</si>
  <si>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</si>
  <si>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</si>
  <si>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</si>
  <si>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</si>
  <si>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</si>
  <si>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</si>
  <si>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</si>
  <si>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</si>
  <si>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</si>
  <si>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</si>
  <si>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</si>
  <si>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</si>
  <si>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</si>
  <si>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</si>
  <si>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</si>
  <si>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</si>
  <si>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</si>
  <si>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</si>
  <si>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</si>
  <si>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</si>
  <si>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</si>
  <si>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</si>
  <si>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</si>
  <si>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</si>
  <si>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</si>
  <si>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</si>
  <si>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</si>
  <si>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</si>
  <si>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</si>
  <si>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</si>
  <si>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</si>
  <si>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</si>
  <si>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</si>
  <si>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</si>
  <si>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</si>
  <si>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</si>
  <si>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</si>
  <si>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</si>
  <si>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</si>
  <si>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</si>
  <si>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</si>
  <si>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</si>
  <si>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</si>
  <si>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</si>
  <si>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</si>
  <si>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</si>
  <si>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</si>
  <si>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</si>
  <si>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</si>
  <si>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</si>
  <si>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</si>
  <si>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</si>
  <si>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</si>
  <si>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</si>
  <si>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</si>
  <si>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</si>
  <si>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</si>
  <si>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</si>
  <si>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</si>
  <si>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</si>
  <si>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</si>
  <si>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</si>
  <si>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</si>
  <si>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</si>
  <si>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</si>
  <si>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</si>
  <si>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</si>
  <si>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</si>
  <si>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</si>
  <si>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</si>
  <si>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</si>
  <si>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</si>
  <si>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</si>
  <si>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</si>
  <si>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</si>
  <si>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</si>
  <si>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</si>
  <si>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</si>
  <si>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</si>
  <si>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</si>
  <si>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</si>
  <si>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</si>
  <si>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</si>
  <si>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</si>
  <si>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</si>
  <si>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</si>
  <si>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</si>
  <si>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</si>
  <si>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</si>
  <si>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</si>
  <si>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</si>
  <si>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</si>
  <si>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</si>
  <si>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</si>
  <si>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</si>
  <si>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</si>
  <si>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</si>
  <si>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</si>
  <si>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</si>
  <si>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</si>
  <si>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</si>
  <si>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</si>
  <si>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</si>
  <si>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</si>
  <si>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</si>
  <si>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</si>
  <si>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</si>
  <si>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</si>
  <si>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</si>
  <si>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</si>
  <si>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</si>
  <si>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</si>
  <si>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</si>
  <si>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</si>
  <si>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</si>
  <si>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</si>
  <si>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</si>
  <si>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</si>
  <si>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</si>
  <si>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</si>
  <si>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</si>
  <si>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</si>
  <si>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</si>
  <si>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</si>
  <si>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</si>
  <si>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</si>
  <si>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</si>
  <si>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</si>
  <si>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</si>
  <si>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</si>
  <si>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</si>
  <si>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</si>
  <si>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</si>
  <si>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</si>
  <si>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</si>
  <si>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</si>
  <si>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</si>
  <si>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</si>
  <si>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</si>
  <si>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</si>
  <si>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</si>
  <si>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</si>
  <si>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</si>
  <si>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</si>
  <si>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</si>
  <si>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</si>
  <si>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</si>
  <si>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</si>
  <si>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</si>
  <si>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</si>
  <si>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</si>
  <si>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</si>
  <si>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</si>
  <si>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</si>
  <si>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</si>
  <si>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</si>
  <si>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</si>
  <si>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</si>
  <si>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</si>
  <si>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</si>
  <si>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</si>
  <si>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</si>
  <si>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</si>
  <si>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</si>
  <si>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</si>
  <si>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</si>
  <si>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</si>
  <si>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</si>
  <si>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</si>
  <si>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</si>
  <si>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</si>
  <si>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</si>
  <si>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</si>
  <si>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</si>
  <si>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</si>
  <si>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</si>
  <si>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</si>
  <si>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</si>
  <si>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</si>
  <si>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</si>
  <si>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</si>
  <si>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</si>
  <si>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</si>
  <si>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</si>
  <si>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</si>
  <si>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</si>
  <si>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</si>
  <si>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</si>
  <si>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</si>
  <si>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</si>
  <si>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</si>
  <si>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</si>
  <si>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</si>
  <si>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</si>
  <si>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</si>
  <si>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</si>
  <si>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</si>
  <si>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</si>
  <si>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</si>
  <si>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</si>
  <si>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</si>
  <si>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</si>
  <si>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</si>
  <si>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</si>
  <si>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</si>
  <si>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</si>
  <si>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</si>
  <si>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</si>
  <si>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</si>
  <si>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</si>
  <si>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</si>
  <si>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</si>
  <si>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</si>
  <si>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</si>
  <si>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</si>
  <si>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</si>
  <si>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</si>
  <si>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</si>
  <si>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</si>
  <si>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</si>
  <si>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</si>
  <si>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</si>
  <si>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</si>
  <si>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</si>
  <si>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</si>
  <si>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</si>
  <si>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</si>
  <si>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</si>
  <si>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</si>
  <si>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</si>
  <si>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</si>
  <si>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</si>
  <si>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</si>
  <si>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</si>
  <si>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</si>
  <si>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</si>
  <si>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</si>
  <si>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</si>
  <si>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</si>
  <si>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</si>
  <si>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</si>
  <si>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</si>
  <si>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</si>
  <si>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</si>
  <si>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</si>
  <si>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</si>
  <si>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</si>
  <si>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</si>
  <si>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</si>
  <si>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</si>
  <si>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</si>
  <si>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</si>
  <si>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</si>
  <si>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</si>
  <si>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</si>
  <si>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</si>
  <si>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</si>
  <si>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</si>
  <si>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</si>
  <si>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</si>
  <si>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</si>
  <si>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</si>
  <si>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</si>
  <si>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</si>
  <si>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</si>
  <si>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</si>
  <si>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</si>
  <si>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</si>
  <si>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</si>
  <si>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</si>
  <si>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</si>
  <si>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</si>
  <si>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</si>
  <si>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</si>
  <si>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</si>
  <si>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</si>
  <si>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</si>
  <si>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</si>
  <si>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</si>
  <si>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</si>
  <si>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</si>
  <si>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</si>
  <si>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</si>
  <si>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</si>
  <si>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</si>
  <si>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</si>
  <si>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</si>
  <si>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</si>
  <si>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</si>
  <si>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</si>
  <si>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</si>
  <si>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</si>
  <si>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</si>
  <si>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</si>
  <si>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</si>
  <si>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</si>
  <si>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</si>
  <si>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</si>
  <si>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</si>
  <si>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</si>
  <si>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</si>
  <si>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</si>
  <si>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</si>
  <si>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</si>
  <si>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</si>
  <si>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</si>
  <si>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</si>
  <si>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</si>
  <si>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</si>
  <si>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</si>
  <si>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</si>
  <si>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</si>
  <si>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</si>
  <si>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</si>
  <si>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</si>
  <si>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</si>
  <si>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</si>
  <si>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</si>
  <si>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</si>
  <si>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</si>
  <si>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</si>
  <si>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</si>
  <si>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</si>
  <si>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</si>
  <si>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</si>
  <si>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</si>
  <si>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</si>
  <si>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</si>
  <si>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</si>
  <si>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</si>
  <si>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</si>
  <si>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</si>
  <si>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</si>
  <si>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</si>
  <si>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</si>
  <si>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</si>
  <si>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</si>
  <si>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</si>
  <si>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</si>
  <si>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</si>
  <si>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</si>
  <si>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</si>
  <si>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</si>
  <si>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</si>
  <si>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</si>
  <si>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</si>
  <si>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</si>
  <si>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</si>
  <si>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</si>
  <si>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</si>
  <si>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</si>
  <si>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</si>
  <si>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</si>
  <si>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</si>
  <si>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</si>
  <si>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</si>
  <si>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</si>
  <si>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</si>
  <si>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</si>
  <si>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</si>
  <si>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</si>
  <si>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</si>
  <si>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</si>
  <si>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</si>
  <si>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</si>
  <si>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</si>
  <si>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</si>
  <si>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</si>
  <si>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</si>
  <si>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</si>
  <si>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</si>
  <si>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</si>
  <si>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</si>
  <si>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</si>
  <si>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</si>
  <si>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</si>
  <si>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</si>
  <si>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</si>
  <si>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</si>
  <si>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</si>
  <si>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</si>
  <si>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</si>
  <si>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</si>
  <si>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</si>
  <si>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</si>
  <si>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</si>
  <si>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</si>
  <si>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</si>
  <si>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</si>
  <si>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</si>
  <si>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</si>
  <si>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</si>
  <si>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</si>
  <si>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</si>
  <si>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</si>
  <si>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</si>
  <si>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</si>
  <si>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</si>
  <si>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</si>
  <si>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</si>
  <si>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</si>
  <si>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</si>
  <si>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</si>
  <si>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</si>
  <si>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</si>
  <si>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</si>
  <si>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</si>
  <si>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</si>
  <si>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</si>
  <si>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</si>
  <si>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</si>
  <si>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</si>
  <si>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</si>
  <si>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</si>
  <si>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</si>
  <si>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</si>
  <si>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</si>
  <si>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</si>
  <si>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</si>
  <si>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</si>
  <si>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</si>
  <si>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</si>
  <si>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</si>
  <si>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</si>
  <si>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</si>
  <si>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</si>
  <si>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</si>
  <si>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</si>
  <si>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</si>
  <si>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</si>
  <si>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</si>
  <si>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</si>
  <si>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</si>
  <si>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</si>
  <si>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</si>
  <si>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</si>
  <si>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</si>
  <si>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</si>
  <si>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</si>
  <si>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</si>
  <si>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</si>
  <si>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</si>
  <si>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</si>
  <si>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</si>
  <si>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</si>
  <si>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</si>
  <si>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</si>
  <si>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</si>
  <si>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</si>
  <si>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</si>
  <si>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</si>
  <si>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</si>
  <si>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</si>
  <si>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</si>
  <si>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</si>
  <si>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</si>
  <si>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</si>
  <si>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</si>
  <si>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</si>
  <si>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</si>
  <si>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</si>
  <si>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</si>
  <si>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</si>
  <si>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</si>
  <si>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</si>
  <si>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</si>
  <si>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</si>
  <si>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</si>
  <si>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</si>
  <si>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</si>
  <si>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</si>
  <si>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</si>
  <si>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</si>
  <si>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</si>
  <si>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</si>
  <si>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</si>
  <si>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</si>
  <si>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</si>
  <si>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</si>
  <si>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</si>
  <si>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</si>
  <si>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</si>
  <si>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</si>
  <si>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</si>
  <si>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</si>
  <si>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</si>
  <si>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</si>
  <si>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</si>
  <si>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</si>
  <si>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</si>
  <si>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</si>
  <si>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</si>
  <si>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</si>
  <si>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</si>
  <si>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</si>
  <si>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</si>
  <si>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</si>
  <si>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</si>
  <si>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</si>
  <si>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</si>
  <si>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</si>
  <si>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</si>
  <si>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</si>
  <si>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</si>
  <si>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</si>
  <si>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</si>
  <si>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</si>
  <si>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</si>
  <si>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</si>
  <si>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</si>
  <si>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</si>
  <si>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</si>
  <si>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</si>
  <si>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</si>
  <si>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</si>
  <si>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</si>
  <si>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</si>
  <si>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</si>
  <si>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</si>
  <si>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</si>
  <si>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</si>
  <si>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</si>
  <si>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</si>
  <si>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</si>
  <si>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</si>
  <si>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</si>
  <si>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</si>
  <si>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</si>
  <si>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</si>
  <si>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</si>
  <si>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</si>
  <si>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</si>
  <si>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</si>
  <si>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</si>
  <si>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</si>
  <si>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</si>
  <si>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</si>
  <si>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</si>
  <si>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</si>
  <si>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</si>
  <si>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</si>
  <si>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</si>
  <si>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</si>
  <si>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</si>
  <si>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</si>
  <si>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</si>
  <si>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</si>
  <si>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</si>
  <si>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</si>
  <si>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</si>
  <si>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</si>
  <si>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</si>
  <si>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</si>
  <si>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</si>
  <si>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</si>
  <si>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</si>
  <si>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</si>
  <si>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</si>
  <si>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</si>
  <si>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</si>
  <si>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</si>
  <si>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</si>
  <si>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</si>
  <si>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</si>
  <si>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</si>
  <si>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</si>
  <si>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</si>
  <si>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</si>
  <si>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</si>
  <si>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</si>
  <si>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</si>
  <si>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</si>
  <si>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</si>
  <si>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</si>
  <si>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</si>
  <si>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</si>
  <si>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</si>
  <si>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</si>
  <si>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</si>
  <si>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</si>
  <si>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</si>
  <si>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</si>
  <si>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</si>
  <si>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</si>
  <si>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</si>
  <si>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</si>
  <si>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</si>
  <si>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</si>
  <si>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</si>
  <si>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</si>
  <si>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</si>
  <si>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</si>
  <si>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</si>
  <si>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</si>
  <si>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</si>
  <si>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</si>
  <si>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</si>
  <si>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</si>
  <si>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</si>
  <si>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</si>
  <si>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</si>
  <si>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</si>
  <si>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</si>
  <si>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</si>
  <si>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</si>
  <si>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</si>
  <si>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</si>
  <si>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</si>
  <si>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</si>
  <si>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</si>
  <si>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</si>
  <si>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</si>
  <si>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</si>
  <si>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</si>
  <si>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</si>
  <si>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</si>
  <si>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</si>
  <si>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</si>
  <si>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</si>
  <si>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</si>
  <si>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</si>
  <si>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</si>
  <si>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</si>
  <si>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</si>
  <si>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</si>
  <si>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</si>
  <si>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</si>
  <si>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</si>
  <si>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</si>
  <si>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</si>
  <si>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</si>
  <si>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</si>
  <si>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</si>
  <si>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</si>
  <si>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</si>
  <si>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</si>
  <si>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</si>
  <si>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</si>
  <si>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</si>
  <si>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</si>
  <si>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</si>
  <si>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</si>
  <si>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</si>
  <si>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</si>
  <si>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</si>
  <si>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</si>
  <si>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</si>
  <si>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</si>
  <si>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</si>
  <si>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</si>
  <si>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</si>
  <si>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</si>
  <si>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</si>
  <si>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</si>
  <si>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</si>
  <si>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</si>
  <si>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</si>
  <si>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</si>
  <si>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</si>
  <si>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</si>
  <si>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</si>
  <si>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</si>
  <si>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</si>
  <si>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</si>
  <si>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</si>
  <si>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</si>
  <si>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</si>
  <si>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</si>
  <si>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</si>
  <si>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</si>
  <si>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</si>
  <si>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</si>
  <si>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</si>
  <si>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</si>
  <si>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</si>
  <si>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</si>
  <si>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</si>
  <si>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</si>
  <si>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</si>
  <si>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</si>
  <si>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</si>
  <si>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</si>
  <si>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</si>
  <si>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</si>
  <si>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</si>
  <si>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</si>
  <si>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</si>
  <si>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</si>
  <si>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</si>
  <si>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</si>
  <si>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</si>
  <si>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</si>
  <si>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</si>
  <si>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</si>
  <si>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</si>
  <si>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</si>
  <si>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</si>
  <si>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</si>
  <si>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</si>
  <si>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</si>
  <si>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</si>
  <si>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</si>
  <si>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</si>
  <si>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</si>
  <si>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</si>
  <si>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</si>
  <si>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</si>
  <si>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</si>
  <si>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</si>
  <si>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</si>
  <si>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</si>
  <si>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</si>
  <si>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</si>
  <si>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</si>
  <si>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</si>
  <si>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</si>
  <si>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</si>
  <si>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</si>
  <si>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</si>
  <si>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</si>
  <si>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</si>
  <si>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</si>
  <si>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</si>
  <si>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</si>
  <si>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</si>
  <si>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</si>
  <si>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</si>
  <si>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</si>
  <si>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</si>
  <si>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</si>
  <si>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</si>
  <si>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</si>
  <si>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</si>
  <si>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</si>
  <si>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</si>
  <si>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</si>
  <si>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</si>
  <si>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</si>
  <si>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</si>
  <si>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</si>
  <si>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</si>
  <si>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</si>
  <si>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</si>
  <si>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</si>
  <si>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</si>
  <si>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</si>
  <si>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</si>
  <si>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</si>
  <si>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</si>
  <si>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</si>
  <si>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</si>
  <si>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</si>
  <si>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</si>
  <si>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</si>
  <si>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</si>
  <si>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</si>
  <si>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</si>
  <si>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</si>
  <si>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</si>
  <si>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</si>
  <si>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</si>
  <si>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</si>
  <si>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</si>
  <si>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</si>
  <si>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</si>
  <si>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</si>
  <si>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</si>
  <si>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</si>
  <si>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</si>
  <si>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</si>
  <si>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</si>
  <si>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</si>
  <si>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</si>
  <si>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</si>
  <si>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</si>
  <si>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</si>
  <si>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</si>
  <si>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</si>
  <si>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</si>
  <si>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</si>
  <si>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</si>
  <si>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</si>
  <si>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</si>
  <si>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</si>
  <si>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</si>
  <si>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</si>
  <si>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</si>
  <si>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</si>
  <si>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</si>
  <si>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</si>
  <si>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</si>
  <si>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</si>
  <si>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</si>
  <si>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</si>
  <si>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</si>
  <si>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</si>
  <si>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</si>
  <si>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</si>
  <si>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</si>
  <si>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</si>
  <si>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</si>
  <si>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</si>
  <si>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</si>
  <si>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</si>
  <si>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</si>
  <si>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</si>
  <si>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</si>
  <si>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</si>
  <si>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</si>
  <si>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</si>
  <si>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</si>
  <si>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</si>
  <si>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</si>
  <si>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</si>
  <si>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</si>
  <si>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</si>
  <si>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</si>
  <si>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</si>
  <si>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</si>
  <si>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</si>
  <si>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</si>
  <si>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</si>
  <si>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</si>
  <si>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</si>
  <si>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</si>
  <si>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</si>
  <si>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</si>
  <si>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</si>
  <si>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</si>
  <si>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</si>
  <si>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</si>
  <si>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</si>
  <si>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</si>
  <si>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</si>
  <si>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</si>
  <si>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</si>
  <si>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</si>
  <si>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</si>
  <si>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</si>
  <si>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</si>
  <si>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</si>
  <si>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</si>
  <si>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</si>
  <si>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</si>
  <si>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</si>
  <si>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</si>
  <si>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</si>
  <si>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</si>
  <si>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</si>
  <si>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</si>
  <si>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</si>
  <si>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</si>
  <si>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</si>
  <si>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</si>
  <si>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</si>
  <si>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</si>
  <si>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</si>
  <si>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</si>
  <si>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</si>
  <si>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</si>
  <si>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</si>
  <si>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</si>
  <si>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</si>
  <si>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</si>
  <si>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</si>
  <si>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</si>
  <si>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</si>
  <si>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</si>
  <si>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</si>
  <si>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</si>
  <si>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</si>
  <si>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</si>
  <si>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</si>
  <si>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</si>
  <si>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</si>
  <si>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</si>
  <si>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</si>
  <si>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</si>
  <si>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</si>
  <si>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</si>
  <si>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</si>
  <si>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</si>
  <si>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</si>
  <si>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</si>
  <si>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</si>
  <si>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</si>
  <si>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</si>
  <si>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</si>
  <si>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</si>
  <si>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</si>
  <si>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</si>
  <si>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</si>
  <si>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</si>
  <si>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</si>
  <si>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</si>
  <si>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</si>
  <si>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</si>
  <si>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</si>
  <si>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</si>
  <si>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</si>
  <si>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</si>
  <si>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</si>
  <si>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</si>
  <si>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</si>
  <si>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</si>
  <si>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</si>
  <si>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</si>
  <si>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</si>
  <si>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</si>
  <si>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</si>
  <si>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</si>
  <si>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</si>
  <si>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</si>
  <si>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</si>
  <si>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</si>
  <si>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</si>
  <si>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</si>
  <si>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</si>
  <si>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</si>
  <si>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</si>
  <si>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</si>
  <si>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</si>
  <si>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</si>
  <si>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</si>
  <si>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</si>
  <si>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</si>
  <si>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</si>
  <si>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</si>
  <si>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</si>
  <si>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</si>
  <si>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</si>
  <si>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</si>
  <si>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</si>
  <si>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</si>
  <si>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</si>
  <si>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</si>
  <si>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</si>
  <si>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</si>
  <si>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</si>
  <si>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</si>
  <si>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</si>
  <si>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</si>
  <si>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</si>
  <si>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</si>
  <si>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</si>
  <si>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</si>
  <si>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</si>
  <si>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</si>
  <si>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</si>
  <si>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</si>
  <si>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</si>
  <si>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</si>
  <si>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</si>
  <si>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</si>
  <si>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</si>
  <si>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</si>
  <si>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</si>
  <si>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</si>
  <si>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</si>
  <si>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</si>
  <si>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</si>
  <si>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</si>
  <si>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</si>
  <si>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</si>
  <si>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</si>
  <si>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</si>
  <si>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</si>
  <si>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</si>
  <si>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</si>
  <si>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</si>
  <si>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</si>
  <si>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</si>
  <si>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</si>
  <si>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</si>
  <si>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</si>
  <si>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</si>
  <si>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</si>
  <si>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</si>
  <si>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</si>
  <si>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</si>
  <si>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</si>
  <si>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</si>
  <si>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</si>
  <si>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</si>
  <si>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</si>
  <si>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</si>
  <si>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</si>
  <si>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</si>
  <si>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</si>
  <si>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</si>
  <si>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</si>
  <si>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</si>
  <si>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</si>
  <si>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</si>
  <si>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</si>
  <si>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</si>
  <si>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</si>
  <si>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</si>
  <si>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</si>
  <si>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</si>
  <si>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</si>
  <si>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</si>
  <si>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</si>
  <si>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</si>
  <si>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</si>
  <si>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</si>
  <si>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</si>
  <si>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</si>
  <si>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</si>
  <si>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</si>
  <si>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</si>
  <si>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</si>
  <si>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</si>
  <si>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</si>
  <si>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</si>
  <si>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</si>
  <si>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</si>
  <si>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</si>
  <si>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</si>
  <si>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</si>
  <si>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</si>
  <si>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</si>
  <si>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</si>
  <si>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</si>
  <si>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</si>
  <si>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</si>
  <si>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</si>
  <si>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</si>
  <si>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</si>
  <si>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</si>
  <si>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</si>
  <si>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</si>
  <si>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</si>
  <si>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</si>
  <si>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</si>
  <si>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</si>
  <si>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</si>
  <si>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</si>
  <si>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</si>
  <si>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</si>
  <si>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</si>
  <si>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</si>
  <si>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</si>
  <si>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</si>
  <si>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</si>
  <si>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</si>
  <si>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</si>
  <si>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</si>
  <si>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</si>
  <si>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</si>
  <si>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</si>
  <si>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</si>
  <si>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</si>
  <si>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</si>
  <si>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</si>
  <si>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</si>
  <si>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</si>
  <si>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</si>
  <si>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</si>
  <si>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</si>
  <si>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</si>
  <si>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</si>
  <si>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</si>
  <si>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</si>
  <si>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</si>
  <si>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</si>
  <si>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</si>
  <si>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</si>
  <si>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</si>
  <si>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</si>
  <si>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</si>
  <si>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</si>
  <si>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</si>
  <si>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</si>
  <si>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</si>
  <si>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</si>
  <si>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</si>
  <si>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</si>
  <si>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</si>
  <si>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</si>
  <si>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</si>
  <si>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</si>
  <si>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</si>
  <si>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</si>
  <si>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</si>
  <si>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</si>
  <si>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</si>
  <si>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</si>
  <si>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</si>
  <si>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</si>
  <si>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</si>
  <si>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</si>
  <si>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</si>
  <si>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</si>
  <si>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</si>
  <si>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</si>
  <si>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</si>
  <si>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</si>
  <si>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</si>
  <si>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</si>
  <si>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</si>
  <si>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</si>
  <si>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</si>
  <si>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</si>
  <si>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</si>
  <si>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</si>
  <si>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</si>
  <si>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</si>
  <si>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</si>
  <si>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</si>
  <si>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</si>
  <si>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</si>
  <si>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</si>
  <si>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</si>
  <si>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</si>
  <si>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</si>
  <si>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</si>
  <si>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</si>
  <si>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</si>
  <si>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</si>
  <si>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</si>
  <si>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</si>
  <si>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</si>
  <si>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</si>
  <si>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</si>
  <si>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</si>
  <si>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</si>
  <si>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</si>
  <si>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</si>
  <si>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</si>
  <si>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</si>
  <si>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</si>
  <si>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</si>
  <si>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</si>
  <si>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</si>
  <si>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</si>
  <si>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</si>
  <si>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</si>
  <si>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</si>
  <si>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</si>
  <si>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</si>
  <si>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</si>
  <si>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</si>
  <si>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</si>
  <si>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</si>
  <si>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</si>
  <si>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</si>
  <si>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</si>
  <si>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</si>
  <si>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</si>
  <si>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</si>
  <si>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</si>
  <si>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</si>
  <si>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</si>
  <si>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</si>
  <si>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</si>
  <si>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</si>
  <si>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</si>
  <si>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</si>
  <si>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</si>
  <si>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</si>
  <si>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</si>
  <si>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</si>
  <si>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</si>
  <si>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</si>
  <si>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</si>
  <si>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</si>
  <si>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</si>
  <si>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</si>
  <si>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</si>
  <si>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</si>
  <si>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</si>
  <si>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</si>
  <si>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</si>
  <si>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</si>
  <si>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</si>
  <si>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</si>
  <si>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</si>
  <si>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</si>
  <si>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</si>
  <si>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</si>
  <si>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</si>
  <si>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</si>
  <si>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</si>
  <si>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</si>
  <si>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</si>
  <si>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</si>
  <si>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</si>
  <si>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</si>
  <si>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</si>
  <si>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</si>
  <si>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</si>
  <si>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</si>
  <si>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</si>
  <si>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</si>
  <si>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</si>
  <si>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</si>
  <si>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</si>
  <si>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</si>
  <si>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</si>
  <si>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</si>
  <si>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</si>
  <si>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</si>
  <si>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</si>
  <si>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</si>
  <si>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</si>
  <si>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</si>
  <si>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</si>
  <si>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</si>
  <si>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</si>
  <si>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</si>
  <si>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</si>
  <si>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</si>
  <si>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</si>
  <si>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</si>
  <si>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</si>
  <si>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</si>
  <si>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</si>
  <si>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</si>
  <si>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</si>
  <si>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</si>
  <si>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</si>
  <si>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</si>
  <si>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</si>
  <si>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</si>
  <si>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</si>
  <si>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</si>
  <si>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</si>
  <si>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</si>
  <si>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</si>
  <si>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</si>
  <si>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</si>
  <si>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</si>
  <si>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</si>
  <si>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</si>
  <si>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</si>
  <si>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</si>
  <si>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</si>
  <si>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</si>
  <si>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</si>
  <si>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</si>
  <si>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</si>
  <si>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</si>
  <si>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</si>
  <si>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</si>
  <si>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</si>
  <si>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</si>
  <si>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</si>
  <si>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</si>
  <si>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</si>
  <si>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</si>
  <si>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</si>
  <si>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</si>
  <si>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</si>
  <si>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</si>
  <si>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</si>
  <si>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</si>
  <si>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</si>
  <si>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</si>
  <si>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</si>
  <si>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</si>
  <si>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</si>
  <si>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</si>
  <si>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</si>
  <si>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</si>
  <si>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</si>
  <si>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</si>
  <si>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</si>
  <si>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</si>
  <si>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</si>
  <si>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</si>
  <si>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</si>
  <si>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</si>
  <si>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</si>
  <si>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</si>
  <si>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</si>
  <si>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</si>
  <si>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</si>
  <si>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</si>
  <si>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</si>
  <si>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</si>
  <si>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</si>
  <si>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</si>
  <si>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</si>
  <si>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</si>
  <si>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</si>
  <si>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</si>
  <si>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</si>
  <si>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</si>
  <si>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</si>
  <si>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</si>
  <si>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</si>
  <si>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</si>
  <si>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</si>
  <si>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</si>
  <si>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</si>
  <si>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</si>
  <si>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</si>
  <si>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</si>
  <si>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</si>
  <si>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</si>
  <si>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</si>
  <si>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</si>
  <si>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</si>
  <si>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</si>
  <si>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</si>
  <si>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</si>
  <si>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</si>
  <si>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</si>
  <si>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</si>
  <si>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</si>
  <si>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</si>
  <si>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</si>
  <si>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</si>
  <si>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</si>
  <si>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</si>
  <si>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</si>
  <si>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</si>
  <si>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</si>
  <si>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</si>
  <si>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</si>
  <si>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</si>
  <si>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</si>
  <si>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</si>
  <si>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</si>
  <si>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</si>
  <si>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</si>
  <si>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</si>
  <si>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</si>
  <si>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</si>
  <si>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</si>
  <si>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</si>
  <si>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</si>
  <si>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</si>
  <si>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</si>
  <si>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</si>
  <si>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</si>
  <si>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</si>
  <si>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</si>
  <si>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</si>
  <si>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</si>
  <si>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</si>
  <si>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</si>
  <si>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</si>
  <si>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</si>
  <si>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</si>
  <si>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</si>
  <si>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</si>
  <si>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</si>
  <si>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</si>
  <si>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</si>
  <si>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</si>
  <si>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</si>
  <si>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</si>
  <si>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</si>
  <si>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</si>
  <si>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</si>
  <si>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</si>
  <si>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</si>
  <si>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</si>
  <si>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</si>
  <si>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</si>
  <si>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</si>
  <si>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</si>
  <si>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</si>
  <si>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</si>
  <si>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</si>
  <si>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</si>
  <si>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</si>
  <si>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</si>
  <si>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</si>
  <si>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</si>
  <si>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</si>
  <si>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</si>
  <si>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</si>
  <si>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</si>
  <si>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</si>
  <si>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</si>
  <si>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</si>
  <si>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</si>
  <si>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</si>
  <si>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</si>
  <si>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</si>
  <si>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</si>
  <si>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</si>
  <si>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</si>
  <si>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</si>
  <si>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</si>
  <si>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</si>
  <si>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</si>
  <si>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</si>
  <si>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</si>
  <si>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</si>
  <si>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</si>
  <si>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</si>
  <si>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</si>
  <si>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</si>
  <si>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</si>
  <si>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</si>
  <si>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</si>
  <si>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</si>
  <si>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</si>
  <si>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</si>
  <si>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</si>
  <si>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</si>
  <si>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</si>
  <si>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</si>
  <si>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</si>
  <si>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</si>
  <si>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</si>
  <si>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</si>
  <si>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</si>
  <si>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</si>
  <si>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</si>
  <si>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</si>
  <si>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</si>
  <si>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</si>
  <si>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</si>
  <si>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</si>
  <si>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</si>
  <si>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</si>
  <si>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</si>
  <si>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</si>
  <si>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</si>
  <si>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</si>
  <si>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</si>
  <si>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</si>
  <si>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</si>
  <si>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</si>
  <si>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</si>
  <si>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</si>
  <si>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</si>
  <si>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</si>
  <si>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</si>
  <si>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</si>
  <si>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</si>
  <si>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</si>
  <si>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</si>
  <si>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</si>
  <si>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</si>
  <si>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</si>
  <si>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</si>
  <si>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</si>
  <si>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</si>
  <si>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</si>
  <si>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</si>
  <si>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</si>
  <si>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</si>
  <si>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</si>
  <si>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</si>
  <si>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</si>
  <si>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</si>
  <si>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</si>
  <si>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</si>
  <si>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</si>
  <si>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</si>
  <si>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</si>
  <si>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</si>
  <si>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</si>
  <si>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</si>
  <si>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</si>
  <si>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</si>
  <si>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</si>
  <si>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</si>
  <si>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</si>
  <si>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</si>
  <si>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</si>
  <si>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</si>
  <si>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</si>
  <si>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</si>
  <si>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</si>
  <si>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</si>
  <si>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</si>
  <si>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</si>
  <si>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</si>
  <si>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</si>
  <si>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</si>
  <si>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</si>
  <si>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</si>
  <si>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</si>
  <si>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</si>
  <si>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</si>
  <si>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</si>
  <si>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</si>
  <si>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</si>
  <si>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</si>
  <si>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</si>
  <si>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</si>
  <si>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</si>
  <si>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</si>
  <si>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</si>
  <si>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</si>
  <si>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</si>
  <si>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</si>
  <si>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</si>
  <si>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</si>
  <si>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</si>
  <si>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</si>
  <si>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</si>
  <si>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</si>
  <si>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</si>
  <si>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</si>
  <si>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</si>
  <si>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</si>
  <si>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</si>
  <si>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</si>
  <si>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</si>
  <si>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</si>
  <si>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</si>
  <si>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</si>
  <si>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</si>
  <si>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</si>
  <si>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</si>
  <si>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</si>
  <si>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</si>
  <si>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</si>
  <si>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</si>
  <si>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</si>
  <si>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</si>
  <si>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</si>
  <si>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</si>
  <si>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</si>
  <si>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</si>
  <si>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</si>
  <si>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</si>
  <si>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</si>
  <si>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</si>
  <si>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</si>
  <si>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</si>
  <si>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</si>
  <si>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</si>
  <si>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</si>
  <si>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</si>
  <si>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</si>
  <si>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</si>
  <si>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</si>
  <si>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</si>
  <si>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</si>
  <si>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</si>
  <si>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</si>
  <si>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</si>
  <si>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</si>
  <si>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</si>
  <si>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</si>
  <si>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</si>
  <si>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</si>
  <si>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</si>
  <si>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</si>
  <si>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</si>
  <si>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</si>
  <si>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</si>
  <si>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</si>
  <si>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</si>
  <si>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</si>
  <si>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</si>
  <si>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</si>
  <si>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</si>
  <si>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</si>
  <si>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</si>
  <si>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</si>
  <si>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</si>
  <si>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</si>
  <si>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</si>
  <si>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</si>
  <si>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</si>
  <si>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</si>
  <si>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</si>
  <si>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</si>
  <si>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</si>
  <si>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</si>
  <si>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</si>
  <si>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</si>
  <si>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</si>
  <si>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</si>
  <si>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</si>
  <si>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</si>
  <si>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</si>
  <si>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</si>
  <si>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</si>
  <si>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</si>
  <si>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</si>
  <si>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</si>
  <si>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</si>
  <si>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</si>
  <si>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</si>
  <si>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</si>
  <si>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</si>
  <si>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</si>
  <si>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</si>
  <si>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</si>
  <si>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</si>
  <si>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</si>
  <si>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</si>
  <si>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</si>
  <si>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</si>
  <si>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</si>
  <si>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</si>
  <si>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</si>
  <si>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</si>
  <si>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</si>
  <si>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</si>
  <si>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</si>
  <si>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</si>
  <si>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</si>
  <si>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</si>
  <si>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</si>
  <si>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</si>
  <si>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</si>
  <si>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</si>
  <si>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</si>
  <si>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</si>
  <si>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</si>
  <si>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</si>
  <si>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</si>
  <si>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</si>
  <si>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</si>
  <si>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</si>
  <si>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</si>
  <si>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</si>
  <si>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</si>
  <si>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</si>
  <si>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</si>
  <si>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</si>
  <si>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</si>
  <si>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</si>
  <si>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</si>
  <si>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</si>
  <si>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</si>
  <si>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</si>
  <si>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</si>
  <si>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</si>
  <si>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</si>
  <si>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</si>
  <si>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</si>
  <si>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</si>
  <si>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</si>
  <si>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</si>
  <si>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</si>
  <si>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</si>
  <si>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</si>
  <si>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</si>
  <si>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</si>
  <si>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</si>
  <si>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</si>
  <si>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</si>
  <si>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</si>
  <si>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</si>
  <si>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</si>
  <si>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</si>
  <si>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</si>
  <si>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</si>
  <si>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</si>
  <si>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</si>
  <si>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</si>
  <si>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</si>
  <si>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</si>
  <si>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</si>
  <si>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</si>
  <si>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</si>
  <si>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</si>
  <si>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</si>
  <si>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</si>
  <si>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</si>
  <si>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</si>
  <si>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</si>
  <si>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</si>
  <si>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</si>
  <si>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</si>
  <si>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</si>
  <si>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</si>
  <si>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</si>
  <si>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</si>
  <si>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</si>
  <si>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</si>
  <si>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</si>
  <si>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</si>
  <si>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</si>
  <si>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</si>
  <si>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</si>
  <si>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</si>
  <si>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</si>
  <si>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</si>
  <si>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</si>
  <si>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</si>
  <si>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</si>
  <si>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</si>
  <si>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</si>
  <si>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</si>
  <si>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</si>
  <si>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</si>
  <si>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</si>
  <si>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</si>
  <si>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</si>
  <si>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</si>
  <si>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</si>
  <si>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</si>
  <si>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</si>
  <si>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</si>
  <si>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</si>
  <si>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</si>
  <si>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</si>
  <si>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</si>
  <si>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</si>
  <si>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</si>
  <si>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</si>
  <si>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</si>
  <si>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</si>
  <si>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</si>
  <si>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</si>
  <si>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</si>
  <si>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</si>
  <si>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</si>
  <si>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</si>
  <si>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</si>
  <si>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</si>
  <si>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</si>
  <si>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</si>
  <si>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</si>
  <si>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</si>
  <si>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</si>
  <si>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</si>
  <si>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</si>
  <si>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</si>
  <si>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</si>
  <si>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</si>
  <si>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</si>
  <si>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</si>
  <si>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</si>
  <si>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</si>
  <si>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</si>
  <si>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</si>
  <si>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</si>
  <si>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</si>
  <si>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</si>
  <si>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</si>
  <si>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</si>
  <si>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</si>
  <si>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</si>
  <si>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</si>
  <si>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</si>
  <si>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</si>
  <si>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</si>
  <si>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</si>
  <si>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</si>
  <si>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</si>
  <si>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</si>
  <si>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</si>
  <si>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</si>
  <si>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</si>
  <si>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</si>
  <si>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</si>
  <si>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</si>
  <si>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</si>
  <si>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</si>
  <si>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</si>
  <si>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</si>
  <si>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</si>
  <si>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</si>
  <si>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</si>
  <si>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</si>
  <si>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</si>
  <si>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</si>
  <si>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</si>
  <si>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</si>
  <si>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</si>
  <si>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</si>
  <si>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</si>
  <si>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</si>
  <si>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</si>
  <si>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</si>
  <si>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</si>
  <si>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</si>
  <si>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</si>
  <si>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</si>
  <si>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</si>
  <si>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</si>
  <si>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</si>
  <si>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</si>
  <si>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</si>
  <si>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</si>
  <si>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</si>
  <si>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</si>
  <si>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</si>
  <si>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</si>
  <si>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</si>
  <si>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</si>
  <si>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</si>
  <si>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</si>
  <si>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</si>
  <si>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</si>
  <si>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</si>
  <si>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</si>
  <si>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</si>
  <si>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</si>
  <si>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</si>
  <si>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</si>
  <si>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</si>
  <si>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</si>
  <si>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</si>
  <si>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</si>
  <si>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</si>
  <si>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</si>
  <si>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</si>
  <si>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</si>
  <si>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</si>
  <si>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</si>
  <si>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</si>
  <si>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</si>
  <si>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</si>
  <si>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</si>
  <si>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</si>
  <si>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</si>
  <si>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</si>
  <si>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</si>
  <si>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</si>
  <si>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</si>
  <si>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</si>
  <si>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</si>
  <si>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</si>
  <si>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</si>
  <si>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</si>
  <si>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</si>
  <si>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</si>
  <si>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</si>
  <si>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</si>
  <si>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</si>
  <si>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</si>
  <si>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</si>
  <si>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</si>
  <si>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</si>
  <si>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</si>
  <si>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</si>
  <si>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</si>
  <si>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</si>
  <si>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</si>
  <si>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</si>
  <si>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</si>
  <si>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</si>
  <si>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</si>
  <si>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</si>
  <si>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</si>
  <si>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</si>
  <si>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</si>
  <si>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</si>
  <si>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</si>
  <si>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</si>
  <si>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</si>
  <si>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</si>
  <si>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</si>
  <si>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</si>
  <si>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</si>
  <si>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</si>
  <si>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</si>
  <si>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</si>
  <si>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</si>
  <si>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</si>
  <si>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</si>
  <si>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</si>
  <si>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</si>
  <si>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</si>
  <si>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</si>
  <si>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</si>
  <si>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</si>
  <si>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</si>
  <si>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</si>
  <si>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</si>
  <si>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</si>
  <si>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</si>
  <si>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</si>
  <si>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</si>
  <si>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</si>
  <si>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</si>
  <si>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</si>
  <si>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</si>
  <si>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</si>
  <si>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</si>
  <si>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</si>
  <si>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</si>
  <si>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</si>
  <si>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</si>
  <si>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</si>
  <si>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</si>
  <si>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</si>
  <si>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</si>
  <si>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</si>
  <si>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</si>
  <si>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</si>
  <si>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</si>
  <si>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</si>
  <si>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</si>
  <si>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</si>
  <si>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</si>
  <si>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</si>
  <si>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</si>
  <si>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</si>
  <si>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</si>
  <si>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</si>
  <si>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</si>
  <si>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</si>
  <si>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</si>
  <si>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</si>
  <si>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</si>
  <si>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</si>
  <si>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</si>
  <si>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</si>
  <si>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</si>
  <si>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</si>
  <si>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</si>
  <si>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</si>
  <si>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</si>
  <si>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</si>
  <si>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</si>
  <si>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</si>
  <si>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</si>
  <si>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</si>
  <si>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</si>
  <si>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</si>
  <si>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</si>
  <si>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</si>
  <si>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</si>
  <si>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</si>
  <si>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</si>
  <si>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</si>
  <si>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</si>
  <si>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</si>
  <si>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</si>
  <si>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</si>
  <si>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</si>
  <si>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</si>
  <si>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</si>
  <si>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</si>
  <si>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</si>
  <si>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</si>
  <si>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</si>
  <si>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</si>
  <si>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</si>
  <si>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</si>
  <si>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</si>
  <si>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</si>
  <si>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</si>
  <si>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</si>
  <si>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</si>
  <si>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</si>
  <si>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</si>
  <si>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</si>
  <si>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</si>
  <si>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</si>
  <si>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</si>
  <si>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</si>
  <si>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</si>
  <si>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</si>
  <si>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</si>
  <si>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</si>
  <si>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</si>
  <si>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</si>
  <si>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</si>
  <si>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</si>
  <si>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</si>
  <si>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</si>
  <si>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</si>
  <si>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</si>
  <si>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</si>
  <si>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</si>
  <si>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</si>
  <si>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</si>
  <si>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</si>
  <si>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</si>
  <si>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</si>
  <si>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</si>
  <si>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</si>
  <si>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</si>
  <si>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</si>
  <si>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</si>
  <si>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</si>
  <si>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</si>
  <si>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</si>
  <si>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</si>
  <si>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</si>
  <si>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</si>
  <si>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</si>
  <si>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</si>
  <si>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</si>
  <si>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</si>
  <si>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</si>
  <si>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</si>
  <si>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</si>
  <si>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</si>
  <si>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</si>
  <si>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</si>
  <si>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</si>
  <si>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</si>
  <si>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</si>
  <si>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</si>
  <si>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</si>
  <si>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</si>
  <si>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</si>
  <si>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</si>
  <si>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</si>
  <si>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</si>
  <si>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</si>
  <si>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</si>
  <si>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</si>
  <si>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</si>
  <si>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</si>
  <si>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</si>
  <si>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</si>
  <si>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</si>
  <si>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</si>
  <si>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</si>
  <si>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</si>
  <si>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</si>
  <si>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</si>
  <si>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</si>
  <si>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</si>
  <si>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</si>
  <si>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</si>
  <si>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</si>
  <si>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</si>
  <si>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</si>
  <si>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</si>
  <si>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</si>
  <si>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</si>
  <si>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</si>
  <si>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</si>
  <si>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</si>
  <si>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</si>
  <si>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</si>
  <si>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</si>
  <si>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</si>
  <si>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</si>
  <si>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</si>
  <si>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</si>
  <si>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</si>
  <si>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</si>
  <si>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</si>
  <si>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</si>
  <si>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</si>
  <si>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</si>
  <si>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</si>
  <si>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</si>
  <si>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</si>
  <si>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</si>
  <si>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</si>
  <si>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</si>
  <si>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</si>
  <si>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</si>
  <si>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</si>
  <si>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</si>
  <si>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</si>
  <si>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</si>
  <si>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</si>
  <si>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</si>
  <si>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</si>
  <si>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</si>
  <si>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</si>
  <si>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</si>
  <si>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</si>
  <si>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</si>
  <si>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</si>
  <si>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</si>
  <si>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</si>
  <si>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</si>
  <si>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</si>
  <si>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</si>
  <si>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</si>
  <si>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</si>
  <si>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</si>
  <si>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</si>
  <si>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</si>
  <si>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</si>
  <si>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</si>
  <si>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</si>
  <si>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</si>
  <si>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</si>
  <si>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</si>
  <si>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</si>
  <si>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</si>
  <si>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</si>
  <si>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</si>
  <si>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</si>
  <si>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</si>
  <si>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</si>
  <si>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</si>
  <si>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</si>
  <si>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</si>
  <si>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</si>
  <si>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</si>
  <si>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</si>
  <si>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</si>
  <si>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</si>
  <si>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</si>
  <si>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</si>
  <si>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</si>
  <si>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</si>
  <si>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</si>
  <si>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</si>
  <si>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</si>
  <si>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</si>
  <si>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</si>
  <si>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</si>
  <si>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</si>
  <si>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</si>
  <si>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</si>
  <si>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</si>
  <si>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</si>
  <si>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</si>
  <si>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</si>
  <si>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</si>
  <si>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</si>
  <si>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</si>
  <si>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</si>
  <si>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</si>
  <si>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</si>
  <si>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</si>
  <si>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</si>
  <si>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</si>
  <si>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</si>
  <si>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</si>
  <si>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</si>
  <si>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</si>
  <si>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</si>
  <si>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</si>
  <si>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</si>
  <si>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</si>
  <si>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</si>
  <si>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</si>
  <si>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</si>
  <si>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</si>
  <si>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</si>
  <si>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</si>
  <si>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</si>
  <si>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</si>
  <si>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</si>
  <si>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</si>
  <si>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</si>
  <si>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</si>
  <si>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</si>
  <si>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</si>
  <si>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</si>
  <si>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</si>
  <si>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</si>
  <si>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</si>
  <si>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</si>
  <si>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</si>
  <si>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</si>
  <si>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</si>
  <si>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</si>
  <si>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</si>
  <si>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</si>
  <si>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</si>
  <si>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</si>
  <si>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</si>
  <si>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</si>
  <si>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</si>
  <si>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</si>
  <si>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</si>
  <si>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</si>
  <si>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</si>
  <si>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</si>
  <si>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</si>
  <si>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</si>
  <si>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</si>
  <si>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</si>
  <si>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</si>
  <si>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</si>
  <si>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</si>
  <si>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</si>
  <si>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</si>
  <si>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</si>
  <si>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</si>
  <si>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</si>
  <si>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</si>
  <si>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</si>
  <si>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</si>
  <si>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</si>
  <si>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</si>
  <si>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</si>
  <si>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</si>
  <si>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</si>
  <si>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</si>
  <si>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</si>
  <si>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</si>
  <si>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</si>
  <si>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</si>
  <si>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</si>
  <si>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</si>
  <si>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</si>
  <si>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</si>
  <si>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</si>
  <si>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</si>
  <si>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</si>
  <si>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</si>
  <si>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</si>
  <si>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</si>
  <si>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</si>
  <si>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</si>
  <si>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</si>
  <si>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</si>
  <si>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</si>
  <si>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</si>
  <si>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</si>
  <si>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</si>
  <si>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</si>
  <si>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</si>
  <si>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</si>
  <si>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</si>
  <si>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</si>
  <si>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</si>
  <si>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</si>
  <si>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</si>
  <si>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</si>
  <si>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</si>
  <si>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</si>
  <si>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</si>
  <si>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</si>
  <si>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</si>
  <si>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</si>
  <si>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</si>
  <si>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</si>
  <si>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</si>
  <si>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</si>
  <si>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</si>
  <si>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</si>
  <si>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</si>
  <si>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</si>
  <si>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</si>
  <si>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</si>
  <si>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</si>
  <si>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</si>
  <si>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</si>
  <si>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</si>
  <si>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</si>
  <si>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</si>
  <si>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</si>
  <si>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</si>
  <si>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</si>
  <si>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</si>
  <si>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</si>
  <si>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</si>
  <si>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</si>
  <si>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</si>
  <si>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</si>
  <si>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</si>
  <si>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</si>
  <si>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</si>
  <si>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</si>
  <si>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</si>
  <si>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</si>
  <si>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</si>
  <si>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</si>
  <si>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</si>
  <si>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</si>
  <si>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</si>
  <si>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</si>
  <si>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</si>
  <si>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</si>
  <si>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</si>
  <si>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</si>
  <si>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</si>
  <si>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</si>
  <si>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</si>
  <si>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</si>
  <si>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</si>
  <si>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</si>
  <si>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</si>
  <si>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</si>
  <si>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</si>
  <si>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</si>
  <si>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</si>
  <si>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</si>
  <si>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</si>
  <si>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</si>
  <si>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</si>
  <si>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</si>
  <si>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</si>
  <si>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</si>
  <si>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</si>
  <si>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</si>
  <si>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</si>
  <si>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</si>
  <si>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</si>
  <si>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</si>
  <si>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</si>
  <si>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</si>
  <si>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</si>
  <si>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</si>
  <si>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</si>
  <si>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</si>
  <si>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</si>
  <si>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</si>
  <si>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</si>
  <si>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</si>
  <si>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</si>
  <si>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</si>
  <si>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</si>
  <si>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</si>
  <si>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</si>
  <si>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</si>
  <si>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</si>
  <si>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</si>
  <si>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</si>
  <si>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</si>
  <si>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</si>
  <si>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</si>
  <si>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</si>
  <si>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</si>
  <si>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</si>
  <si>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</si>
  <si>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</si>
  <si>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</si>
  <si>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</si>
  <si>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</si>
  <si>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</si>
  <si>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</si>
  <si>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</si>
  <si>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</si>
  <si>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</si>
  <si>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</si>
  <si>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</si>
  <si>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</si>
  <si>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</si>
  <si>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</si>
  <si>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</si>
  <si>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</si>
  <si>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</si>
  <si>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</si>
  <si>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</si>
  <si>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</si>
  <si>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</si>
  <si>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</si>
  <si>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</si>
  <si>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</si>
  <si>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</si>
  <si>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</si>
  <si>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</si>
  <si>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</si>
  <si>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</si>
  <si>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</si>
  <si>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</si>
  <si>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</si>
  <si>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</si>
  <si>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</si>
  <si>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</si>
  <si>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</si>
  <si>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</si>
  <si>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</si>
  <si>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</si>
  <si>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</si>
  <si>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</si>
  <si>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</si>
  <si>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</si>
  <si>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</si>
  <si>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</si>
  <si>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</si>
  <si>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</si>
  <si>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</si>
  <si>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</si>
  <si>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</si>
  <si>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</si>
  <si>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</si>
  <si>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</si>
  <si>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</si>
  <si>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</si>
  <si>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</si>
  <si>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</si>
  <si>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</si>
  <si>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</si>
  <si>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</si>
  <si>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</si>
  <si>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</si>
  <si>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</si>
  <si>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</si>
  <si>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</si>
  <si>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</si>
  <si>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</si>
  <si>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</si>
  <si>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</si>
  <si>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</si>
  <si>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</si>
  <si>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</si>
  <si>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</si>
  <si>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</si>
  <si>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</si>
  <si>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</si>
  <si>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</si>
  <si>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</si>
  <si>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</si>
  <si>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</si>
  <si>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</si>
  <si>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</si>
  <si>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</si>
  <si>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</si>
  <si>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</si>
  <si>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</si>
  <si>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</si>
  <si>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</si>
  <si>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</si>
  <si>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</si>
  <si>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</si>
  <si>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</si>
  <si>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</si>
  <si>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</si>
  <si>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</si>
  <si>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</si>
  <si>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</si>
  <si>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</si>
  <si>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</si>
  <si>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</si>
  <si>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</si>
  <si>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</si>
  <si>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</si>
  <si>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</si>
  <si>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</si>
  <si>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</si>
  <si>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</si>
  <si>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</si>
  <si>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</si>
  <si>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</si>
  <si>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</si>
  <si>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</si>
  <si>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</si>
  <si>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</si>
  <si>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</si>
  <si>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</si>
  <si>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</si>
  <si>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</si>
  <si>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</si>
  <si>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</si>
  <si>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</si>
  <si>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</si>
  <si>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</si>
  <si>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</si>
  <si>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</si>
  <si>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</si>
  <si>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</si>
  <si>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</si>
  <si>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</si>
  <si>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</si>
  <si>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</si>
  <si>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</si>
  <si>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</si>
  <si>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</si>
  <si>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</si>
  <si>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</si>
  <si>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</si>
  <si>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</si>
  <si>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</si>
  <si>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</si>
  <si>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</si>
  <si>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</si>
  <si>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</si>
  <si>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</si>
  <si>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</si>
  <si>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</si>
  <si>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</si>
  <si>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</si>
  <si>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</si>
  <si>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</si>
  <si>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</si>
  <si>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</si>
  <si>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</si>
  <si>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</si>
  <si>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</si>
  <si>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</si>
  <si>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</si>
  <si>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</si>
  <si>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</si>
  <si>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</si>
  <si>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</si>
  <si>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</si>
  <si>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</si>
  <si>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</si>
  <si>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</si>
  <si>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</si>
  <si>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</si>
  <si>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</si>
  <si>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</si>
  <si>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</si>
  <si>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</si>
  <si>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</si>
  <si>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</si>
  <si>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</si>
  <si>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</si>
  <si>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</si>
  <si>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</si>
  <si>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</si>
  <si>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</si>
  <si>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</si>
  <si>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</si>
  <si>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</si>
  <si>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</si>
  <si>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</si>
  <si>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</si>
  <si>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</si>
  <si>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</si>
  <si>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</si>
  <si>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</si>
  <si>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</si>
  <si>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</si>
  <si>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</si>
  <si>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</si>
  <si>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</si>
  <si>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</si>
  <si>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</si>
  <si>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</si>
  <si>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</si>
  <si>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</si>
  <si>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</si>
  <si>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</si>
  <si>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</si>
  <si>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</si>
  <si>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</si>
  <si>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</si>
  <si>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</si>
  <si>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</si>
  <si>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</si>
  <si>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</si>
  <si>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</si>
  <si>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</si>
  <si>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</si>
  <si>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</si>
  <si>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</si>
  <si>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</si>
  <si>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</si>
  <si>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</si>
  <si>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</si>
  <si>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</si>
  <si>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</si>
  <si>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</si>
  <si>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</si>
  <si>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</si>
  <si>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</si>
  <si>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</si>
  <si>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</si>
  <si>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</si>
  <si>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</si>
  <si>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</si>
  <si>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</si>
  <si>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</si>
  <si>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</si>
  <si>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</si>
  <si>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</si>
  <si>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</si>
  <si>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</si>
  <si>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</si>
  <si>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</si>
  <si>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</si>
  <si>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</si>
  <si>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</si>
  <si>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</si>
  <si>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</si>
  <si>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</si>
  <si>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</si>
  <si>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</si>
  <si>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</si>
  <si>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</si>
  <si>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</si>
  <si>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</si>
  <si>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</si>
  <si>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</si>
  <si>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</si>
  <si>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</si>
  <si>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</si>
  <si>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</si>
  <si>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</si>
  <si>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</si>
  <si>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</si>
  <si>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</si>
  <si>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</si>
  <si>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</si>
  <si>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</si>
  <si>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</si>
  <si>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</si>
  <si>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</si>
  <si>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</si>
  <si>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</si>
  <si>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</si>
  <si>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</si>
  <si>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</si>
  <si>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</si>
  <si>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</si>
  <si>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</si>
  <si>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</si>
  <si>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</si>
  <si>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</si>
  <si>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</si>
  <si>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</si>
  <si>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</si>
  <si>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</si>
  <si>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</si>
  <si>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</si>
  <si>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</si>
  <si>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</si>
  <si>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</si>
  <si>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</si>
  <si>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</si>
  <si>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</si>
  <si>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</si>
  <si>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</si>
  <si>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</si>
  <si>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</si>
  <si>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</si>
  <si>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</si>
  <si>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</si>
  <si>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</si>
  <si>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</si>
  <si>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</si>
  <si>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</si>
  <si>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</si>
  <si>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</si>
  <si>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</si>
  <si>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</si>
  <si>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</si>
  <si>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</si>
  <si>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</si>
  <si>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</si>
  <si>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</si>
  <si>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</si>
  <si>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</si>
  <si>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</si>
  <si>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</si>
  <si>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</si>
  <si>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</si>
  <si>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</si>
  <si>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</si>
  <si>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</si>
  <si>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</si>
  <si>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</si>
  <si>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</si>
  <si>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</si>
  <si>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</si>
  <si>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</si>
  <si>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</si>
  <si>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</si>
  <si>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</si>
  <si>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</si>
  <si>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</si>
  <si>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</si>
  <si>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</si>
  <si>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</si>
  <si>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</si>
  <si>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</si>
  <si>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</si>
  <si>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</si>
  <si>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</si>
  <si>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</si>
  <si>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</si>
  <si>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</si>
  <si>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</si>
  <si>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</si>
  <si>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</si>
  <si>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</si>
  <si>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</si>
  <si>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</si>
  <si>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</si>
  <si>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</si>
  <si>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</si>
  <si>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</si>
  <si>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</si>
  <si>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</si>
  <si>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</si>
  <si>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</si>
  <si>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</si>
  <si>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</si>
  <si>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</si>
  <si>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</si>
  <si>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</si>
  <si>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</si>
  <si>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</si>
  <si>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</si>
  <si>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</si>
  <si>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</si>
  <si>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</si>
  <si>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</si>
  <si>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</si>
  <si>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</si>
  <si>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</si>
  <si>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</si>
  <si>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</si>
  <si>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</si>
  <si>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</si>
  <si>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</si>
  <si>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</si>
  <si>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</si>
  <si>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</si>
  <si>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</si>
  <si>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</si>
  <si>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</si>
  <si>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</si>
  <si>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</si>
  <si>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</si>
  <si>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</si>
  <si>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</si>
  <si>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</si>
  <si>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</si>
  <si>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</si>
  <si>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</si>
  <si>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</si>
  <si>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</si>
  <si>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</si>
  <si>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</si>
  <si>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</si>
  <si>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</si>
  <si>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</si>
  <si>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</si>
  <si>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</si>
  <si>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</si>
  <si>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</si>
  <si>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</si>
  <si>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</si>
  <si>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</si>
  <si>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</si>
  <si>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</si>
  <si>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</si>
  <si>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</si>
  <si>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</si>
  <si>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</si>
  <si>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</si>
  <si>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</si>
  <si>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</si>
  <si>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</si>
  <si>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</si>
  <si>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</si>
  <si>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</si>
  <si>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</si>
  <si>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</si>
  <si>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</si>
  <si>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</si>
  <si>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</si>
  <si>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</si>
  <si>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</si>
  <si>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</si>
  <si>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</si>
  <si>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</si>
  <si>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</si>
  <si>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</si>
  <si>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</si>
  <si>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</si>
  <si>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</si>
  <si>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</si>
  <si>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</si>
  <si>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</si>
  <si>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</si>
  <si>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</si>
  <si>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</si>
  <si>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</si>
  <si>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</si>
  <si>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</si>
  <si>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</si>
  <si>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</si>
  <si>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</si>
  <si>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</si>
  <si>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</si>
  <si>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</si>
  <si>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</si>
  <si>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</si>
  <si>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</si>
  <si>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</si>
  <si>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</si>
  <si>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</si>
  <si>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</si>
  <si>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</si>
  <si>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</si>
  <si>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</si>
  <si>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</si>
  <si>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</si>
  <si>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</si>
  <si>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</si>
  <si>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</si>
  <si>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</si>
  <si>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</si>
  <si>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</si>
  <si>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</si>
  <si>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</si>
  <si>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</si>
  <si>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</si>
  <si>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</si>
  <si>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</si>
  <si>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</si>
  <si>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</si>
  <si>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</si>
  <si>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</si>
  <si>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</si>
  <si>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</si>
  <si>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</si>
  <si>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</si>
  <si>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</si>
  <si>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</si>
  <si>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</si>
  <si>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</si>
  <si>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</si>
  <si>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</si>
  <si>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</si>
  <si>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</si>
  <si>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</si>
  <si>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</si>
  <si>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</si>
  <si>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</si>
  <si>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</si>
  <si>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</si>
  <si>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</si>
  <si>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</si>
  <si>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</si>
  <si>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</si>
  <si>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</si>
  <si>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</si>
  <si>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</si>
  <si>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</si>
  <si>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</si>
  <si>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</si>
  <si>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</si>
  <si>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</si>
  <si>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</si>
  <si>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</si>
  <si>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</si>
  <si>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</si>
  <si>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</si>
  <si>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</si>
  <si>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</si>
  <si>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</si>
  <si>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</si>
  <si>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</si>
  <si>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</si>
  <si>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</si>
  <si>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</si>
  <si>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</si>
  <si>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</si>
  <si>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</si>
  <si>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</si>
  <si>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</si>
  <si>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</si>
  <si>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</si>
  <si>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</si>
  <si>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</si>
  <si>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</si>
  <si>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</si>
  <si>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</si>
  <si>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</si>
  <si>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</si>
  <si>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</si>
  <si>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</si>
  <si>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</si>
  <si>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</si>
  <si>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</si>
  <si>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</si>
  <si>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</si>
  <si>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</si>
  <si>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</si>
  <si>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</si>
  <si>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</si>
  <si>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</si>
  <si>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</si>
  <si>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</si>
  <si>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</si>
  <si>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</si>
  <si>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</si>
  <si>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</si>
  <si>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</si>
  <si>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</si>
  <si>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</si>
  <si>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</si>
  <si>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</si>
  <si>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</si>
  <si>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</si>
  <si>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</si>
  <si>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</si>
  <si>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</si>
  <si>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</si>
  <si>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</si>
  <si>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</si>
  <si>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</si>
  <si>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</si>
  <si>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</si>
  <si>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</si>
  <si>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</si>
  <si>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</si>
  <si>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</si>
  <si>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</si>
  <si>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</si>
  <si>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</si>
  <si>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</si>
  <si>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</si>
  <si>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</si>
  <si>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</si>
  <si>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</si>
  <si>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</si>
  <si>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</si>
  <si>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</si>
  <si>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</si>
  <si>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</si>
  <si>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</si>
  <si>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</si>
  <si>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</si>
  <si>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</si>
  <si>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</si>
  <si>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</si>
  <si>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</si>
  <si>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</si>
  <si>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</si>
  <si>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</si>
  <si>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</si>
  <si>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</si>
  <si>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</si>
  <si>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</si>
  <si>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</si>
  <si>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</si>
  <si>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</si>
  <si>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</si>
  <si>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</si>
  <si>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</si>
  <si>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</si>
  <si>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</si>
  <si>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</si>
  <si>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</si>
  <si>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</si>
  <si>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</si>
  <si>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</si>
  <si>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</si>
  <si>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</si>
  <si>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</si>
  <si>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</si>
  <si>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</si>
  <si>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</si>
  <si>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</si>
  <si>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</si>
  <si>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</si>
  <si>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</si>
  <si>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</si>
  <si>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</si>
  <si>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</si>
  <si>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</si>
  <si>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</si>
  <si>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</si>
  <si>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</si>
  <si>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</si>
  <si>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</si>
  <si>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</si>
  <si>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</si>
  <si>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</si>
  <si>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</si>
  <si>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</si>
  <si>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</si>
  <si>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</si>
  <si>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</si>
  <si>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</si>
  <si>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</si>
  <si>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</si>
  <si>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</si>
  <si>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</si>
  <si>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</si>
  <si>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</si>
  <si>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</si>
  <si>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</si>
  <si>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</si>
  <si>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</si>
  <si>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</si>
  <si>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</si>
  <si>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</si>
  <si>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</si>
  <si>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</si>
  <si>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</si>
  <si>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</si>
  <si>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</si>
  <si>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</si>
  <si>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</si>
  <si>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</si>
  <si>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</si>
  <si>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</si>
  <si>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</si>
  <si>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</si>
  <si>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</si>
  <si>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</si>
  <si>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</si>
  <si>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</si>
  <si>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</si>
  <si>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</si>
  <si>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</si>
  <si>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</si>
  <si>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</si>
  <si>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</si>
  <si>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</si>
  <si>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</si>
  <si>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</si>
  <si>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</si>
  <si>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</si>
  <si>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</si>
  <si>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</si>
  <si>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</si>
  <si>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</si>
  <si>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</si>
  <si>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</si>
  <si>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</si>
  <si>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</si>
  <si>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</si>
  <si>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</si>
  <si>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</si>
  <si>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</si>
  <si>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</si>
  <si>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</si>
  <si>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</si>
  <si>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</si>
  <si>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</si>
  <si>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</si>
  <si>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</si>
  <si>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</si>
  <si>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</si>
  <si>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</si>
  <si>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</si>
  <si>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</si>
  <si>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</si>
  <si>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</si>
  <si>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</si>
  <si>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</si>
  <si>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</si>
  <si>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</si>
  <si>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</si>
  <si>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</si>
  <si>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</si>
  <si>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</si>
  <si>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</si>
  <si>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</si>
  <si>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</si>
  <si>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</si>
  <si>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</si>
  <si>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</si>
  <si>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</si>
  <si>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</si>
  <si>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</si>
  <si>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</si>
  <si>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</si>
  <si>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</si>
  <si>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</si>
  <si>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</si>
  <si>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</si>
  <si>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</si>
  <si>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</si>
  <si>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</si>
  <si>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</si>
  <si>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</si>
  <si>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</si>
  <si>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</si>
  <si>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</si>
  <si>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</si>
  <si>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</si>
  <si>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</si>
  <si>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</si>
  <si>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</si>
  <si>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</si>
  <si>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</si>
  <si>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</si>
  <si>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</si>
  <si>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</si>
  <si>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</si>
  <si>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</si>
  <si>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</si>
  <si>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</si>
  <si>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</si>
  <si>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</si>
  <si>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</si>
  <si>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</si>
  <si>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</si>
  <si>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</si>
  <si>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</si>
  <si>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</si>
  <si>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</si>
  <si>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</si>
  <si>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</si>
  <si>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</si>
  <si>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</si>
  <si>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</si>
  <si>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</si>
  <si>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</si>
  <si>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</si>
  <si>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</si>
  <si>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</si>
  <si>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</si>
  <si>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</si>
  <si>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</si>
  <si>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</si>
  <si>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</si>
  <si>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</si>
  <si>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</si>
  <si>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</si>
  <si>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</si>
  <si>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</si>
  <si>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</si>
  <si>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</si>
  <si>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</si>
  <si>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</si>
  <si>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</si>
  <si>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</si>
  <si>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</si>
  <si>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</si>
  <si>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</si>
  <si>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</si>
  <si>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</si>
  <si>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</si>
  <si>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</si>
  <si>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</si>
  <si>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</si>
  <si>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</si>
  <si>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</si>
  <si>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</si>
  <si>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</si>
  <si>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</si>
  <si>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</si>
  <si>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</si>
  <si>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</si>
  <si>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</si>
  <si>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</si>
  <si>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</si>
  <si>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</si>
  <si>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</si>
  <si>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</si>
  <si>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</si>
  <si>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</si>
  <si>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</si>
  <si>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</si>
  <si>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</si>
  <si>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</si>
  <si>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</si>
  <si>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</si>
  <si>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</si>
  <si>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</si>
  <si>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</si>
  <si>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</si>
  <si>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</si>
  <si>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</si>
  <si>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</si>
  <si>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</si>
  <si>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</si>
  <si>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</si>
  <si>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</si>
  <si>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</si>
  <si>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</si>
  <si>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</si>
  <si>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</si>
  <si>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</si>
  <si>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</si>
  <si>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</si>
  <si>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</si>
  <si>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</si>
  <si>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</si>
  <si>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</si>
  <si>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</si>
  <si>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</si>
  <si>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</si>
  <si>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</si>
  <si>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</si>
  <si>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</si>
  <si>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</si>
  <si>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</si>
  <si>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</si>
  <si>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</si>
  <si>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</si>
  <si>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</si>
  <si>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</si>
  <si>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</si>
  <si>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</si>
  <si>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</si>
  <si>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</si>
  <si>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</si>
  <si>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</si>
  <si>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</si>
  <si>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</si>
  <si>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</si>
  <si>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</si>
  <si>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</si>
  <si>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</si>
  <si>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</si>
  <si>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</si>
  <si>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</si>
  <si>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</si>
  <si>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</si>
  <si>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</si>
  <si>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</si>
  <si>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</si>
  <si>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</si>
  <si>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</si>
  <si>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</si>
  <si>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</si>
  <si>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</si>
  <si>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</si>
  <si>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</si>
  <si>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</si>
  <si>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</si>
  <si>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</si>
  <si>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</si>
  <si>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</si>
  <si>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</si>
  <si>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</si>
  <si>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</si>
  <si>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</si>
  <si>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</si>
  <si>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</si>
  <si>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</si>
  <si>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</si>
  <si>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</si>
  <si>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</si>
  <si>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</si>
  <si>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</si>
  <si>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</si>
  <si>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</si>
  <si>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</si>
  <si>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</si>
  <si>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</si>
  <si>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</si>
  <si>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</si>
  <si>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</si>
  <si>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</si>
  <si>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</si>
  <si>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</si>
  <si>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</si>
  <si>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</si>
  <si>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</si>
  <si>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</si>
  <si>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</si>
  <si>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</si>
  <si>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</si>
  <si>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</si>
  <si>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</si>
  <si>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</si>
  <si>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</si>
  <si>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</si>
  <si>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</si>
  <si>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</si>
  <si>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</si>
  <si>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</si>
  <si>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</si>
  <si>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</si>
  <si>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</si>
  <si>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</si>
  <si>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</si>
  <si>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</si>
  <si>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</si>
  <si>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</si>
  <si>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</si>
  <si>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</si>
  <si>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</si>
  <si>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</si>
  <si>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</si>
  <si>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</si>
  <si>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</si>
  <si>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</si>
  <si>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</si>
  <si>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</si>
  <si>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</si>
  <si>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</si>
  <si>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</si>
  <si>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</si>
  <si>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</si>
  <si>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</si>
  <si>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</si>
  <si>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</si>
  <si>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</si>
  <si>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</si>
  <si>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</si>
  <si>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</si>
  <si>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</si>
  <si>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</si>
  <si>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</si>
  <si>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</si>
  <si>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</si>
  <si>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</si>
  <si>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</si>
  <si>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</si>
  <si>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</si>
  <si>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</si>
  <si>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</si>
  <si>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</si>
  <si>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</si>
  <si>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</si>
  <si>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</si>
  <si>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</si>
  <si>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</si>
  <si>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</si>
  <si>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</si>
  <si>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</si>
  <si>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</si>
  <si>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</si>
  <si>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</si>
  <si>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</si>
  <si>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</si>
  <si>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</si>
  <si>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</si>
  <si>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</si>
  <si>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</si>
  <si>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</si>
  <si>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</si>
  <si>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</si>
  <si>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</si>
  <si>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</si>
  <si>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</si>
  <si>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</si>
  <si>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</si>
  <si>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</si>
  <si>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</si>
  <si>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</si>
  <si>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</si>
  <si>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</si>
  <si>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</si>
  <si>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</si>
  <si>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</si>
  <si>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</si>
  <si>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</si>
  <si>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</si>
  <si>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</si>
  <si>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</si>
  <si>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</si>
  <si>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</si>
  <si>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</si>
  <si>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</si>
  <si>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</si>
  <si>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</si>
  <si>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</si>
  <si>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</si>
  <si>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</si>
  <si>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</si>
  <si>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</si>
  <si>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</si>
  <si>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</si>
  <si>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</si>
  <si>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</si>
  <si>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</si>
  <si>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</si>
  <si>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</si>
  <si>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</si>
  <si>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</si>
  <si>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</si>
  <si>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</si>
  <si>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</si>
  <si>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</si>
  <si>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</si>
  <si>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</si>
  <si>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</si>
  <si>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</si>
  <si>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</si>
  <si>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</si>
  <si>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</si>
  <si>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</si>
  <si>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</si>
  <si>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</si>
  <si>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</si>
  <si>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</si>
  <si>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</si>
  <si>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</si>
  <si>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</si>
  <si>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</si>
  <si>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</si>
  <si>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</si>
  <si>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</si>
  <si>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</si>
  <si>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</si>
  <si>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</si>
  <si>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</si>
  <si>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</si>
  <si>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</si>
  <si>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</si>
  <si>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</si>
  <si>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</si>
  <si>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</si>
  <si>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</si>
  <si>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</si>
  <si>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</si>
  <si>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</si>
  <si>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</si>
  <si>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</si>
  <si>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</si>
  <si>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</si>
  <si>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</si>
  <si>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</si>
  <si>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</si>
  <si>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</si>
  <si>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</si>
  <si>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</si>
  <si>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</si>
  <si>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</si>
  <si>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</si>
  <si>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</si>
  <si>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</si>
  <si>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</si>
  <si>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</si>
  <si>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</si>
  <si>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</si>
  <si>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</si>
  <si>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</si>
  <si>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</si>
  <si>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</si>
  <si>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</si>
  <si>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</si>
  <si>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</si>
  <si>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</si>
  <si>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</si>
  <si>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</si>
  <si>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</si>
  <si>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</si>
  <si>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</si>
  <si>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</si>
  <si>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</si>
  <si>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</si>
  <si>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</si>
  <si>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</si>
  <si>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</si>
  <si>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</si>
  <si>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</si>
  <si>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</si>
  <si>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</si>
  <si>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</si>
  <si>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</si>
  <si>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</si>
  <si>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</si>
  <si>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</si>
  <si>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</si>
  <si>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</si>
  <si>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</si>
  <si>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</si>
  <si>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</si>
  <si>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</si>
  <si>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</si>
  <si>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</si>
  <si>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</si>
  <si>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</si>
  <si>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</si>
  <si>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</si>
  <si>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</si>
  <si>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</si>
  <si>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</si>
  <si>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</si>
  <si>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</si>
  <si>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</si>
  <si>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</si>
  <si>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</si>
  <si>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</si>
  <si>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</si>
  <si>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</si>
  <si>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</si>
  <si>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</si>
  <si>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</si>
  <si>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</si>
  <si>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</si>
  <si>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</si>
  <si>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</si>
  <si>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</si>
  <si>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</si>
  <si>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</si>
  <si>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</si>
  <si>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</si>
  <si>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</si>
  <si>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</si>
  <si>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</si>
  <si>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</si>
  <si>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</si>
  <si>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</si>
  <si>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</si>
  <si>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</si>
  <si>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</si>
  <si>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</si>
  <si>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</si>
  <si>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</si>
  <si>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</si>
  <si>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</si>
  <si>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</si>
  <si>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</si>
  <si>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</si>
  <si>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</si>
  <si>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</si>
  <si>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</si>
  <si>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</si>
  <si>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</si>
  <si>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</si>
  <si>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</si>
  <si>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</si>
  <si>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</si>
  <si>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</si>
  <si>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</si>
  <si>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</si>
  <si>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</si>
  <si>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</si>
  <si>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</si>
  <si>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</si>
  <si>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</si>
  <si>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</si>
  <si>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</si>
  <si>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</si>
  <si>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</si>
  <si>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</si>
  <si>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</si>
  <si>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</si>
  <si>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</si>
  <si>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</si>
  <si>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</si>
  <si>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</si>
  <si>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</si>
  <si>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</si>
  <si>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</si>
  <si>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</si>
  <si>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</si>
  <si>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</si>
  <si>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</si>
  <si>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</si>
  <si>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</si>
  <si>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</si>
  <si>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</si>
  <si>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</si>
  <si>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</si>
  <si>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</si>
  <si>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</si>
  <si>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</si>
  <si>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</si>
  <si>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</si>
  <si>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</si>
  <si>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</si>
  <si>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</si>
  <si>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</si>
  <si>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</si>
  <si>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</si>
  <si>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</si>
  <si>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</si>
  <si>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</si>
  <si>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</si>
  <si>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</si>
  <si>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</si>
  <si>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</si>
  <si>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</si>
  <si>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</si>
  <si>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</si>
  <si>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</si>
  <si>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</si>
  <si>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</si>
  <si>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</si>
  <si>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</si>
  <si>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</si>
  <si>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</si>
  <si>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</si>
  <si>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</si>
  <si>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</si>
  <si>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</si>
  <si>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</si>
  <si>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</si>
  <si>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</si>
  <si>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</si>
  <si>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</si>
  <si>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</si>
  <si>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</si>
  <si>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</si>
  <si>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</si>
  <si>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</si>
  <si>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</si>
  <si>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</si>
  <si>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</si>
  <si>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</si>
  <si>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</si>
  <si>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</si>
  <si>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</si>
  <si>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</si>
  <si>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</si>
  <si>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</si>
  <si>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</si>
  <si>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</si>
  <si>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</si>
  <si>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</si>
  <si>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</si>
  <si>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</si>
  <si>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</si>
  <si>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</si>
  <si>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</si>
  <si>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</si>
  <si>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</si>
  <si>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</si>
  <si>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</si>
  <si>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</si>
  <si>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</si>
  <si>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</si>
  <si>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</si>
  <si>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</si>
  <si>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</si>
  <si>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</si>
  <si>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</si>
  <si>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</si>
  <si>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</si>
  <si>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</si>
  <si>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</si>
  <si>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</si>
  <si>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</si>
  <si>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</si>
  <si>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</si>
  <si>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</si>
  <si>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</si>
  <si>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</si>
  <si>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</si>
  <si>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</si>
  <si>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</si>
  <si>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</si>
  <si>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</si>
  <si>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</si>
  <si>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</si>
  <si>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</si>
  <si>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</si>
  <si>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</si>
  <si>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</si>
  <si>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</si>
  <si>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</si>
  <si>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</si>
  <si>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</si>
  <si>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</si>
  <si>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</si>
  <si>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</si>
  <si>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</si>
  <si>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</si>
  <si>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</si>
  <si>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</si>
  <si>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</si>
  <si>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</si>
  <si>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</si>
  <si>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</si>
  <si>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</si>
  <si>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</si>
  <si>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</si>
  <si>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</si>
  <si>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</si>
  <si>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</si>
  <si>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</si>
  <si>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</si>
  <si>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</si>
  <si>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</si>
  <si>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</si>
  <si>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</si>
  <si>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</si>
  <si>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</si>
  <si>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</si>
  <si>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</si>
  <si>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</si>
  <si>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</si>
  <si>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</si>
  <si>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</si>
  <si>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</si>
  <si>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</si>
  <si>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</si>
  <si>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</si>
  <si>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</si>
  <si>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</si>
  <si>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</si>
  <si>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</si>
  <si>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</si>
  <si>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</si>
  <si>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</si>
  <si>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</si>
  <si>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</si>
  <si>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</si>
  <si>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</si>
  <si>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</si>
  <si>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</si>
  <si>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</si>
  <si>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</si>
  <si>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</si>
  <si>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</si>
  <si>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</si>
  <si>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</si>
  <si>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</si>
  <si>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</si>
  <si>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</si>
  <si>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</si>
  <si>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</si>
  <si>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</si>
  <si>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</si>
  <si>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</si>
  <si>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</si>
  <si>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</si>
  <si>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</si>
  <si>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</si>
  <si>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</si>
  <si>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</si>
  <si>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</si>
  <si>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</si>
  <si>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</si>
  <si>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</si>
  <si>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</si>
  <si>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</si>
  <si>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</si>
  <si>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</si>
  <si>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</si>
  <si>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</si>
  <si>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</si>
  <si>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</si>
  <si>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</si>
  <si>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</si>
  <si>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</si>
  <si>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</si>
  <si>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</si>
  <si>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</si>
  <si>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</si>
  <si>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</si>
  <si>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</si>
  <si>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</si>
  <si>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</si>
  <si>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</si>
  <si>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</si>
  <si>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</si>
  <si>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</si>
  <si>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</si>
  <si>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</si>
  <si>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</si>
  <si>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</si>
  <si>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</si>
  <si>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</si>
  <si>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</si>
  <si>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</si>
  <si>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</si>
  <si>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</si>
  <si>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</si>
  <si>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</si>
  <si>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</si>
  <si>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</si>
  <si>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</si>
  <si>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</si>
  <si>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</si>
  <si>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</si>
  <si>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</si>
  <si>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</si>
  <si>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</si>
  <si>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</si>
  <si>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</si>
  <si>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</si>
  <si>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</si>
  <si>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</si>
  <si>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</si>
  <si>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</si>
  <si>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</si>
  <si>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</si>
  <si>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</si>
  <si>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</si>
  <si>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</si>
  <si>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</si>
  <si>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</si>
  <si>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</si>
  <si>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</si>
  <si>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</si>
  <si>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</si>
  <si>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</si>
  <si>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</si>
  <si>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</si>
  <si>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</si>
  <si>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</si>
  <si>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</si>
  <si>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</si>
  <si>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</si>
  <si>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</si>
  <si>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</si>
  <si>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</si>
  <si>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</si>
  <si>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</si>
  <si>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</si>
  <si>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</si>
  <si>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</si>
  <si>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</si>
  <si>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</si>
  <si>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</si>
  <si>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</si>
  <si>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</si>
  <si>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</si>
  <si>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</si>
  <si>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</si>
  <si>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</si>
  <si>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</si>
  <si>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</si>
  <si>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</si>
  <si>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</si>
  <si>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</si>
  <si>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</si>
  <si>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</si>
  <si>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</si>
  <si>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</si>
  <si>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</si>
  <si>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</si>
  <si>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</si>
  <si>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</si>
  <si>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</si>
  <si>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</si>
  <si>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</si>
  <si>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</si>
  <si>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</si>
  <si>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</si>
  <si>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</si>
  <si>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</si>
  <si>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</si>
  <si>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</si>
  <si>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</si>
  <si>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</si>
  <si>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</si>
  <si>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</si>
  <si>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</si>
  <si>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</si>
  <si>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</si>
  <si>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</si>
  <si>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</si>
  <si>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</si>
  <si>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</si>
  <si>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</si>
  <si>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</si>
  <si>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</si>
  <si>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</si>
  <si>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</si>
  <si>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</si>
  <si>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</si>
  <si>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</si>
  <si>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</si>
  <si>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</si>
  <si>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</si>
  <si>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</si>
  <si>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</si>
  <si>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</si>
  <si>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</si>
  <si>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</si>
  <si>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</si>
  <si>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</si>
  <si>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</si>
  <si>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</si>
  <si>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</si>
  <si>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</si>
  <si>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</si>
  <si>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</si>
  <si>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</si>
  <si>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</si>
  <si>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</si>
  <si>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</si>
  <si>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</si>
  <si>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</si>
  <si>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</si>
  <si>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</si>
  <si>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</si>
  <si>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</si>
  <si>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</si>
  <si>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</si>
  <si>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</si>
  <si>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</si>
  <si>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</si>
  <si>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</si>
  <si>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</si>
  <si>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</si>
  <si>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</si>
  <si>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</si>
  <si>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</si>
  <si>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</si>
  <si>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</si>
  <si>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</si>
  <si>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</si>
  <si>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</si>
  <si>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</si>
  <si>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</si>
  <si>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</si>
  <si>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</si>
  <si>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</si>
  <si>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</si>
  <si>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</si>
  <si>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</si>
  <si>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</si>
  <si>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</si>
  <si>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</si>
  <si>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</si>
  <si>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</si>
  <si>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</si>
  <si>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</si>
  <si>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</si>
  <si>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</si>
  <si>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</si>
  <si>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</si>
  <si>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</si>
  <si>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</si>
  <si>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</si>
  <si>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</si>
  <si>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</si>
  <si>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</si>
  <si>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</si>
  <si>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</si>
  <si>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</si>
  <si>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</si>
  <si>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</si>
  <si>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</si>
  <si>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</si>
  <si>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</si>
  <si>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</si>
  <si>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</si>
  <si>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</si>
  <si>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</si>
  <si>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</si>
  <si>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</si>
  <si>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</si>
  <si>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</si>
  <si>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</si>
  <si>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</si>
  <si>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</si>
  <si>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</si>
  <si>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</si>
  <si>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</si>
  <si>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</si>
  <si>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</si>
  <si>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</si>
  <si>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</si>
  <si>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</si>
  <si>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</si>
  <si>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</si>
  <si>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</si>
  <si>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</si>
  <si>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</si>
  <si>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</si>
  <si>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</si>
  <si>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</si>
  <si>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</si>
  <si>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</si>
  <si>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</si>
  <si>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</si>
  <si>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</si>
  <si>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</si>
  <si>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</si>
  <si>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</si>
  <si>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</si>
  <si>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</si>
  <si>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</si>
  <si>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</si>
  <si>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</si>
  <si>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</si>
  <si>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</si>
  <si>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</si>
  <si>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</si>
  <si>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</si>
  <si>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</si>
  <si>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</si>
  <si>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</si>
  <si>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</si>
  <si>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</si>
  <si>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</si>
  <si>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</si>
  <si>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</si>
  <si>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</si>
  <si>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</si>
  <si>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</si>
  <si>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</si>
  <si>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</si>
  <si>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</si>
  <si>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</si>
  <si>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</si>
  <si>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</si>
  <si>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</si>
  <si>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</si>
  <si>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</si>
  <si>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</si>
  <si>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</si>
  <si>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</si>
  <si>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</si>
  <si>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</si>
  <si>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</si>
  <si>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</si>
  <si>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</si>
  <si>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</si>
  <si>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</si>
  <si>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</si>
  <si>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</si>
  <si>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</si>
  <si>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</si>
  <si>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</si>
  <si>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</si>
  <si>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</si>
  <si>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</si>
  <si>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</si>
  <si>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</si>
  <si>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</si>
  <si>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</si>
  <si>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</si>
  <si>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</si>
  <si>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</si>
  <si>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</si>
  <si>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</si>
  <si>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</si>
  <si>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</si>
  <si>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</si>
  <si>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</si>
  <si>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</si>
  <si>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</si>
  <si>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</si>
  <si>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</si>
  <si>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</si>
  <si>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</si>
  <si>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</si>
  <si>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</si>
  <si>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</si>
  <si>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</si>
  <si>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</si>
  <si>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</si>
  <si>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</si>
  <si>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</si>
  <si>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</si>
  <si>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</si>
  <si>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</si>
  <si>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</si>
  <si>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</si>
  <si>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</si>
  <si>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</si>
  <si>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</si>
  <si>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</si>
  <si>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</si>
  <si>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</si>
  <si>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</si>
  <si>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</si>
  <si>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</si>
  <si>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</si>
  <si>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</si>
  <si>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</si>
  <si>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</si>
  <si>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</si>
  <si>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</si>
  <si>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</si>
  <si>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</si>
  <si>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</si>
  <si>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</si>
  <si>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</si>
  <si>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</si>
  <si>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</si>
  <si>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</si>
  <si>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</si>
  <si>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</si>
  <si>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</si>
  <si>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</si>
  <si>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</si>
  <si>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</si>
  <si>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</si>
  <si>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</si>
  <si>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</si>
  <si>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</si>
  <si>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</si>
  <si>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</si>
  <si>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</si>
  <si>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</si>
  <si>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</si>
  <si>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</si>
  <si>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</si>
  <si>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</si>
  <si>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</si>
  <si>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</si>
  <si>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</si>
  <si>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</si>
  <si>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</si>
  <si>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</si>
  <si>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</si>
  <si>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</si>
  <si>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</si>
  <si>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</si>
  <si>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</si>
  <si>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</si>
  <si>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</si>
  <si>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</si>
  <si>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</si>
  <si>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</si>
  <si>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</si>
  <si>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</si>
  <si>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</si>
  <si>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</si>
  <si>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</si>
  <si>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</si>
  <si>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</si>
  <si>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</si>
  <si>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</si>
  <si>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</si>
  <si>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</si>
  <si>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</si>
  <si>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</si>
  <si>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</si>
  <si>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</si>
  <si>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</si>
  <si>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</si>
  <si>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</si>
  <si>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</si>
  <si>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</si>
  <si>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</si>
  <si>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</si>
  <si>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</si>
  <si>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</si>
  <si>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</si>
  <si>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</si>
  <si>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</si>
  <si>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</si>
  <si>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</si>
  <si>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</si>
  <si>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</si>
  <si>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</si>
  <si>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</si>
  <si>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</si>
  <si>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</si>
  <si>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</si>
  <si>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</si>
  <si>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</si>
  <si>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</si>
  <si>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</si>
  <si>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</si>
  <si>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</si>
  <si>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</si>
  <si>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</si>
  <si>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</si>
  <si>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</si>
  <si>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</si>
  <si>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</si>
  <si>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</si>
  <si>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</si>
  <si>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</si>
  <si>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</si>
  <si>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</si>
  <si>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</si>
  <si>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</si>
  <si>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</si>
  <si>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</si>
  <si>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</si>
  <si>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</si>
  <si>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</si>
  <si>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</si>
  <si>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</si>
  <si>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</si>
  <si>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</si>
  <si>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</si>
  <si>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</si>
  <si>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</si>
  <si>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</si>
  <si>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</si>
  <si>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</si>
  <si>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</si>
  <si>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</si>
  <si>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</si>
  <si>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</si>
  <si>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</si>
  <si>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</si>
  <si>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</si>
  <si>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</si>
  <si>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</si>
  <si>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</si>
  <si>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</si>
  <si>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</si>
  <si>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</si>
  <si>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</si>
  <si>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</si>
  <si>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</si>
  <si>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</si>
  <si>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</si>
  <si>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</si>
  <si>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</si>
  <si>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</si>
  <si>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</si>
  <si>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</si>
  <si>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</si>
  <si>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</si>
  <si>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</si>
  <si>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</si>
  <si>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</si>
  <si>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</si>
  <si>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</si>
  <si>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</si>
  <si>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</si>
  <si>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</si>
  <si>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</si>
  <si>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</si>
  <si>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</si>
  <si>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</si>
  <si>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</si>
  <si>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</si>
  <si>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</si>
  <si>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</si>
  <si>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</si>
  <si>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</si>
  <si>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</si>
  <si>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</si>
  <si>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</si>
  <si>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</si>
  <si>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</si>
  <si>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</si>
  <si>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</si>
  <si>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</si>
  <si>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</si>
  <si>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</si>
  <si>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</si>
  <si>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</si>
  <si>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</si>
  <si>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</si>
  <si>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</si>
  <si>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</si>
  <si>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</si>
  <si>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</si>
  <si>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</si>
  <si>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</si>
  <si>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</si>
  <si>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</si>
  <si>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</si>
  <si>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</si>
  <si>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</si>
  <si>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</si>
  <si>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</si>
  <si>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</si>
  <si>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</si>
  <si>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</si>
  <si>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</si>
  <si>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</si>
  <si>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</si>
  <si>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</si>
  <si>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</si>
  <si>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</si>
  <si>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</si>
  <si>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</si>
  <si>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</si>
  <si>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</si>
  <si>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</si>
  <si>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</si>
  <si>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</si>
  <si>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</si>
  <si>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</si>
  <si>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</si>
  <si>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</si>
  <si>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</si>
  <si>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</si>
  <si>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</si>
  <si>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</si>
  <si>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</si>
  <si>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</si>
  <si>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</si>
  <si>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</si>
  <si>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</si>
  <si>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</si>
  <si>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</si>
  <si>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</si>
  <si>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</si>
  <si>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</si>
  <si>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</si>
  <si>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</si>
  <si>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</si>
  <si>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</si>
  <si>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</si>
  <si>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</si>
  <si>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</si>
  <si>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</si>
  <si>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</si>
  <si>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</si>
  <si>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</si>
  <si>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</si>
  <si>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</si>
  <si>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</si>
  <si>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</si>
  <si>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</si>
  <si>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</si>
  <si>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</si>
  <si>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</si>
  <si>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</si>
  <si>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</si>
  <si>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</si>
  <si>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</si>
  <si>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</si>
  <si>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</si>
  <si>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</si>
  <si>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</si>
  <si>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</si>
  <si>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</si>
  <si>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</si>
  <si>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</si>
  <si>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</si>
  <si>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</si>
  <si>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</si>
  <si>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</si>
  <si>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</si>
  <si>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</si>
  <si>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</si>
  <si>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</si>
  <si>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</si>
  <si>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</si>
  <si>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</si>
  <si>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</si>
  <si>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</si>
  <si>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</si>
  <si>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</si>
  <si>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</si>
  <si>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</si>
  <si>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</si>
  <si>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</si>
  <si>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</si>
  <si>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</si>
  <si>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</si>
  <si>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</si>
  <si>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</si>
  <si>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</si>
  <si>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</si>
  <si>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</si>
  <si>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</si>
  <si>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</si>
  <si>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</si>
  <si>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</si>
  <si>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</si>
  <si>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</si>
  <si>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</si>
  <si>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</si>
  <si>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</si>
  <si>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</si>
  <si>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</si>
  <si>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</si>
  <si>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</si>
  <si>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</si>
  <si>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</si>
  <si>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</si>
  <si>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</si>
  <si>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</si>
  <si>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</si>
  <si>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</si>
  <si>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</si>
  <si>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</si>
  <si>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</si>
  <si>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</si>
  <si>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</si>
  <si>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</si>
  <si>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</si>
  <si>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</si>
  <si>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</si>
  <si>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</si>
  <si>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</si>
  <si>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</si>
  <si>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</si>
  <si>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</si>
  <si>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</si>
  <si>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</si>
  <si>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</si>
  <si>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</si>
  <si>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</si>
  <si>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</si>
  <si>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</si>
  <si>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</si>
  <si>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</si>
  <si>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</si>
  <si>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</si>
  <si>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</si>
  <si>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</si>
  <si>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</si>
  <si>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</si>
  <si>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</si>
  <si>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</si>
  <si>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</si>
  <si>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</si>
  <si>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</si>
  <si>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</si>
  <si>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</si>
  <si>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</si>
  <si>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</si>
  <si>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</si>
  <si>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</si>
  <si>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</si>
  <si>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</si>
  <si>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</si>
  <si>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</si>
  <si>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</si>
  <si>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</si>
  <si>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</si>
  <si>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</si>
  <si>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</si>
  <si>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</si>
  <si>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</si>
  <si>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</si>
  <si>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</si>
  <si>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</si>
  <si>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</si>
  <si>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</si>
  <si>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</si>
  <si>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</si>
  <si>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</si>
  <si>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</si>
  <si>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</si>
  <si>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</si>
  <si>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</si>
  <si>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</si>
  <si>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</si>
  <si>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</si>
  <si>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</si>
  <si>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</si>
  <si>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</si>
  <si>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</si>
  <si>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</si>
  <si>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</si>
  <si>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</si>
  <si>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</si>
  <si>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</si>
  <si>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</si>
  <si>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</si>
  <si>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</si>
  <si>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</si>
  <si>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</si>
  <si>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</si>
  <si>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</si>
  <si>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</si>
  <si>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</si>
  <si>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</si>
  <si>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</si>
  <si>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</si>
  <si>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</si>
  <si>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</si>
  <si>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</si>
  <si>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</si>
  <si>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</si>
  <si>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</si>
  <si>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</si>
  <si>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</si>
  <si>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</si>
  <si>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</si>
  <si>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</si>
  <si>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</si>
  <si>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</si>
  <si>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</si>
  <si>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</si>
  <si>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</si>
  <si>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</si>
  <si>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</si>
  <si>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</si>
  <si>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</si>
  <si>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</si>
  <si>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</si>
  <si>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</si>
  <si>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</si>
  <si>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</si>
  <si>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</si>
  <si>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</si>
  <si>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</si>
  <si>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</si>
  <si>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</si>
  <si>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</si>
  <si>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</si>
  <si>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</si>
  <si>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</si>
  <si>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</si>
  <si>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</si>
  <si>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</si>
  <si>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</si>
  <si>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</si>
  <si>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</si>
  <si>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</si>
  <si>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</si>
  <si>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</si>
  <si>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</si>
  <si>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</si>
  <si>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</si>
  <si>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</si>
  <si>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</si>
  <si>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</si>
  <si>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</si>
  <si>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</si>
  <si>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</si>
  <si>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</si>
  <si>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</si>
  <si>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</si>
  <si>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</si>
  <si>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</si>
  <si>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</si>
  <si>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</si>
  <si>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</si>
  <si>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</si>
  <si>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</si>
  <si>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</si>
  <si>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</si>
  <si>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</si>
  <si>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</si>
  <si>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</si>
  <si>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</si>
  <si>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</si>
  <si>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</si>
  <si>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</si>
  <si>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</si>
  <si>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</si>
  <si>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</si>
  <si>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</si>
  <si>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</si>
  <si>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</si>
  <si>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</si>
  <si>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</si>
  <si>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</si>
  <si>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</si>
  <si>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</si>
  <si>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</si>
  <si>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</si>
  <si>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</si>
  <si>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</si>
  <si>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</si>
  <si>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</si>
  <si>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</si>
  <si>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</si>
  <si>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</si>
  <si>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</si>
  <si>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</si>
  <si>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</si>
  <si>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</si>
  <si>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</si>
  <si>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</si>
  <si>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</si>
  <si>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</si>
  <si>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</si>
  <si>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</si>
  <si>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</si>
  <si>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</si>
  <si>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</si>
  <si>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</si>
  <si>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</si>
  <si>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</si>
  <si>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</si>
  <si>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</si>
  <si>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</si>
  <si>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</si>
  <si>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</si>
  <si>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</si>
  <si>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</si>
  <si>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</si>
  <si>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</si>
  <si>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</si>
  <si>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</si>
  <si>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</si>
  <si>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</si>
  <si>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</si>
  <si>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</si>
  <si>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</si>
  <si>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</si>
  <si>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</si>
  <si>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</si>
  <si>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</si>
  <si>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</si>
  <si>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</si>
  <si>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</si>
  <si>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</si>
  <si>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</si>
  <si>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</si>
  <si>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</si>
  <si>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</si>
  <si>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</si>
  <si>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</si>
  <si>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</si>
  <si>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</si>
  <si>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</si>
  <si>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</si>
  <si>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</si>
  <si>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</si>
  <si>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</si>
  <si>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</si>
  <si>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</si>
  <si>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</si>
  <si>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</si>
  <si>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</si>
  <si>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</si>
  <si>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</si>
  <si>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</si>
  <si>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</si>
  <si>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</si>
  <si>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</si>
  <si>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</si>
  <si>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</si>
  <si>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</si>
  <si>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</si>
  <si>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</si>
  <si>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</si>
  <si>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</si>
  <si>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</si>
  <si>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</si>
  <si>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</si>
  <si>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</si>
  <si>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</si>
  <si>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</si>
  <si>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</si>
  <si>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</si>
  <si>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</si>
  <si>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</si>
  <si>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</si>
  <si>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</si>
  <si>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</si>
  <si>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</si>
  <si>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</si>
  <si>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</si>
  <si>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</si>
  <si>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</si>
  <si>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</si>
  <si>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</si>
  <si>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</si>
  <si>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</si>
  <si>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</si>
  <si>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</si>
  <si>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</si>
  <si>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</si>
  <si>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</si>
  <si>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</si>
  <si>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</si>
  <si>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</si>
  <si>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</si>
  <si>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</si>
  <si>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</si>
  <si>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</si>
  <si>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</si>
  <si>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</si>
  <si>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</si>
  <si>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</si>
  <si>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</si>
  <si>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</si>
  <si>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</si>
  <si>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</si>
  <si>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</si>
  <si>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</si>
  <si>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</si>
  <si>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</si>
  <si>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</si>
  <si>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</si>
  <si>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</si>
  <si>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</si>
  <si>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</si>
  <si>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</si>
  <si>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</si>
  <si>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</si>
  <si>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</si>
  <si>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</si>
  <si>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</si>
  <si>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</si>
  <si>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</si>
  <si>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</si>
  <si>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</si>
  <si>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</si>
  <si>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</si>
  <si>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</si>
  <si>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</si>
  <si>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</si>
  <si>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</si>
  <si>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</si>
  <si>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</si>
  <si>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</si>
  <si>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</si>
  <si>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</si>
  <si>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</si>
  <si>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</si>
  <si>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</si>
  <si>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</si>
  <si>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</si>
  <si>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</si>
  <si>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</si>
  <si>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</si>
  <si>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</si>
  <si>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</si>
  <si>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</si>
  <si>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</si>
  <si>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</si>
  <si>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</si>
  <si>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</si>
  <si>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</si>
  <si>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</si>
  <si>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</si>
  <si>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</si>
  <si>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</si>
  <si>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</si>
  <si>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</si>
  <si>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</si>
  <si>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</si>
  <si>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</si>
  <si>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</si>
  <si>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</si>
  <si>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</si>
  <si>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</si>
  <si>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</si>
  <si>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</si>
  <si>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</si>
  <si>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</si>
  <si>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</si>
  <si>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</si>
  <si>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</si>
  <si>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</si>
  <si>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</si>
  <si>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</si>
  <si>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</si>
  <si>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</si>
  <si>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</si>
  <si>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</si>
  <si>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</si>
  <si>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</si>
  <si>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</si>
  <si>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</si>
  <si>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</si>
  <si>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</si>
  <si>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</si>
  <si>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</si>
  <si>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</si>
  <si>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</si>
  <si>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</si>
  <si>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</si>
  <si>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</si>
  <si>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</si>
  <si>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</si>
  <si>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</si>
  <si>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</si>
  <si>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</si>
  <si>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</si>
  <si>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</si>
  <si>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</si>
  <si>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</si>
  <si>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</si>
  <si>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</si>
  <si>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</si>
  <si>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</si>
  <si>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</si>
  <si>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</si>
  <si>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</si>
  <si>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</si>
  <si>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</si>
  <si>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</si>
  <si>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</si>
  <si>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</si>
  <si>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</si>
  <si>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</si>
  <si>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</si>
  <si>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</si>
  <si>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</si>
  <si>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</si>
  <si>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</si>
  <si>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</si>
  <si>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</si>
  <si>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</si>
  <si>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</si>
  <si>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</si>
  <si>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</si>
  <si>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</si>
  <si>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</si>
  <si>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</si>
  <si>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</si>
  <si>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</si>
  <si>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</si>
  <si>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</si>
  <si>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</si>
  <si>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</si>
  <si>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</si>
  <si>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</si>
  <si>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</si>
  <si>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</si>
  <si>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</si>
  <si>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</si>
  <si>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</si>
  <si>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</si>
  <si>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</si>
  <si>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</si>
  <si>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</si>
  <si>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</si>
  <si>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</si>
  <si>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</si>
  <si>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</si>
  <si>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</si>
  <si>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</si>
  <si>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</si>
  <si>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</si>
  <si>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</si>
  <si>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</si>
  <si>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</si>
  <si>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</si>
  <si>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</si>
  <si>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</si>
  <si>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</si>
  <si>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</si>
  <si>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</si>
  <si>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</si>
  <si>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</si>
  <si>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</si>
  <si>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</si>
  <si>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</si>
  <si>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</si>
  <si>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</si>
  <si>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</si>
  <si>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</si>
  <si>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</si>
  <si>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</si>
  <si>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</si>
  <si>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</si>
  <si>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</si>
  <si>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</si>
  <si>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</si>
  <si>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</si>
  <si>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</si>
  <si>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</si>
  <si>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</si>
  <si>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</si>
  <si>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</si>
  <si>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</si>
  <si>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</si>
  <si>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</si>
  <si>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</si>
  <si>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</si>
  <si>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</si>
  <si>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</si>
  <si>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</si>
  <si>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</si>
  <si>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</si>
  <si>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</si>
  <si>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</si>
  <si>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</si>
  <si>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</si>
  <si>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</si>
  <si>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</si>
  <si>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</si>
  <si>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</si>
  <si>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</si>
  <si>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</si>
  <si>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</si>
  <si>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</si>
  <si>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</si>
  <si>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</si>
  <si>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</si>
  <si>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</si>
  <si>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</si>
  <si>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</si>
  <si>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</si>
  <si>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</si>
  <si>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</si>
  <si>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</si>
  <si>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</si>
  <si>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</si>
  <si>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</si>
  <si>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</si>
  <si>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</si>
  <si>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</si>
  <si>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</si>
  <si>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</si>
  <si>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</si>
  <si>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</si>
  <si>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</si>
  <si>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</si>
  <si>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</si>
  <si>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</si>
  <si>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</si>
  <si>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</si>
  <si>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</si>
  <si>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</si>
  <si>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</si>
  <si>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</si>
  <si>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</si>
  <si>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</si>
  <si>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</si>
  <si>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</si>
  <si>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</si>
  <si>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</si>
  <si>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</si>
  <si>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</si>
  <si>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</si>
  <si>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</si>
  <si>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</si>
  <si>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</si>
  <si>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</si>
  <si>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</si>
  <si>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</si>
  <si>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</si>
  <si>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</si>
  <si>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</si>
  <si>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</si>
  <si>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</si>
  <si>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</si>
  <si>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</si>
  <si>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</si>
  <si>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</si>
  <si>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</si>
  <si>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</si>
  <si>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</si>
  <si>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</si>
  <si>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</si>
  <si>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</si>
  <si>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</si>
  <si>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</si>
  <si>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</si>
  <si>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</si>
  <si>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</si>
  <si>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</si>
  <si>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</si>
  <si>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</si>
  <si>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</si>
  <si>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</si>
  <si>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</si>
  <si>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</si>
  <si>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</si>
  <si>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</si>
  <si>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</si>
  <si>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</si>
  <si>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</si>
  <si>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</si>
  <si>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</si>
  <si>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</si>
  <si>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</si>
  <si>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</si>
  <si>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</si>
  <si>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</si>
  <si>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</si>
  <si>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</si>
  <si>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</si>
  <si>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</si>
  <si>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</si>
  <si>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</si>
  <si>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</si>
  <si>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</si>
  <si>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</si>
  <si>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</si>
  <si>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</si>
  <si>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</si>
  <si>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</si>
  <si>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</si>
  <si>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</si>
  <si>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</si>
  <si>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</si>
  <si>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</si>
  <si>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</si>
  <si>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</si>
  <si>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</si>
  <si>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</si>
  <si>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</si>
  <si>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</si>
  <si>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</si>
  <si>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</si>
  <si>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</si>
  <si>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</si>
  <si>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</si>
  <si>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</si>
  <si>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</si>
  <si>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</si>
  <si>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</si>
  <si>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</si>
  <si>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</si>
  <si>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</si>
  <si>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</si>
  <si>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</si>
  <si>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</si>
  <si>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</si>
  <si>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</si>
  <si>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</si>
  <si>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</si>
  <si>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</si>
  <si>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</si>
  <si>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</si>
  <si>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</si>
  <si>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</si>
  <si>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</si>
  <si>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</si>
  <si>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</si>
  <si>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</si>
  <si>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</si>
  <si>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</si>
  <si>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</si>
  <si>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</si>
  <si>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</si>
  <si>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</si>
  <si>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</si>
  <si>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</si>
  <si>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</si>
  <si>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</si>
  <si>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</si>
  <si>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</si>
  <si>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</si>
  <si>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</si>
  <si>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</si>
  <si>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</si>
  <si>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</si>
  <si>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</si>
  <si>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</si>
  <si>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</si>
  <si>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</si>
  <si>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</si>
  <si>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</si>
  <si>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</si>
  <si>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</si>
  <si>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</si>
  <si>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</si>
  <si>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</si>
  <si>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</si>
  <si>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</si>
  <si>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</si>
  <si>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</si>
  <si>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</si>
  <si>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</si>
  <si>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</si>
  <si>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</si>
  <si>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</si>
  <si>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</si>
  <si>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</si>
  <si>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</si>
  <si>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</si>
  <si>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</si>
  <si>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</si>
  <si>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</si>
  <si>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</si>
  <si>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</si>
  <si>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</si>
  <si>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</si>
  <si>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</si>
  <si>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</si>
  <si>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</si>
  <si>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</si>
  <si>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</si>
  <si>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</si>
  <si>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</si>
  <si>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</si>
  <si>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</si>
  <si>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</si>
  <si>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</si>
  <si>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</si>
  <si>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</si>
  <si>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</si>
  <si>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</si>
  <si>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</si>
  <si>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</si>
  <si>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</si>
  <si>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</si>
  <si>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</si>
  <si>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</si>
  <si>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</si>
  <si>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</si>
  <si>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</si>
  <si>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</si>
  <si>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</si>
  <si>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</si>
  <si>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</si>
  <si>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</si>
  <si>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</si>
  <si>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</si>
  <si>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</si>
  <si>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</si>
  <si>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</si>
  <si>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</si>
  <si>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</si>
  <si>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</si>
  <si>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</si>
  <si>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</si>
  <si>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</si>
  <si>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</si>
  <si>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</si>
  <si>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</si>
  <si>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</si>
  <si>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</si>
  <si>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</si>
  <si>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</si>
  <si>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</si>
  <si>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</si>
  <si>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</si>
  <si>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</si>
  <si>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</si>
  <si>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</si>
  <si>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</si>
  <si>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</si>
  <si>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</si>
  <si>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</si>
  <si>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</si>
  <si>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</si>
  <si>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</si>
  <si>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</si>
  <si>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</si>
  <si>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</si>
  <si>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</si>
  <si>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</si>
  <si>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</si>
  <si>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</si>
  <si>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</si>
  <si>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</si>
  <si>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</si>
  <si>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</si>
  <si>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</si>
  <si>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</si>
  <si>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</si>
  <si>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</si>
  <si>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</si>
  <si>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</si>
  <si>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</si>
  <si>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</si>
  <si>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</si>
  <si>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</si>
  <si>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</si>
  <si>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</si>
  <si>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</si>
  <si>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</si>
  <si>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</si>
  <si>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</si>
  <si>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</si>
  <si>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</si>
  <si>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</si>
  <si>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</si>
  <si>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</si>
  <si>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</si>
  <si>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</si>
  <si>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</si>
  <si>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</si>
  <si>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</si>
  <si>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</si>
  <si>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</si>
  <si>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</si>
  <si>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</si>
  <si>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</si>
  <si>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</si>
  <si>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</si>
  <si>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</si>
  <si>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</si>
  <si>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</si>
  <si>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</si>
  <si>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</si>
  <si>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</si>
  <si>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</si>
  <si>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</si>
  <si>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</si>
  <si>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</si>
  <si>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</si>
  <si>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</si>
  <si>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</si>
  <si>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</si>
  <si>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</si>
  <si>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</si>
  <si>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</si>
  <si>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</si>
  <si>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</si>
  <si>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</si>
  <si>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</si>
  <si>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</si>
  <si>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</si>
  <si>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</si>
  <si>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</si>
  <si>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</si>
  <si>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</si>
  <si>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</si>
  <si>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</si>
  <si>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</si>
  <si>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</si>
  <si>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</si>
  <si>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</si>
  <si>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</si>
  <si>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</si>
  <si>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</si>
  <si>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</si>
  <si>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</si>
  <si>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</si>
  <si>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</si>
  <si>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</si>
  <si>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</si>
  <si>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</si>
  <si>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</si>
  <si>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</si>
  <si>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</si>
  <si>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</si>
  <si>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</si>
  <si>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</si>
  <si>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</si>
  <si>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</si>
  <si>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</si>
  <si>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</si>
  <si>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</si>
  <si>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</si>
  <si>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</si>
  <si>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</si>
  <si>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</si>
  <si>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</si>
  <si>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</si>
  <si>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</si>
  <si>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</si>
  <si>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</si>
  <si>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</si>
  <si>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</si>
  <si>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</si>
  <si>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</si>
  <si>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</si>
  <si>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</si>
  <si>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</si>
  <si>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</si>
  <si>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</si>
  <si>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</si>
  <si>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</si>
  <si>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</si>
  <si>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</si>
  <si>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</si>
  <si>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</si>
  <si>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</si>
  <si>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</si>
  <si>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</si>
  <si>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</si>
  <si>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</si>
  <si>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</si>
  <si>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</si>
  <si>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</si>
  <si>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</si>
  <si>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</si>
  <si>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</si>
  <si>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</si>
  <si>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</si>
  <si>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</si>
  <si>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</si>
  <si>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</si>
  <si>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</si>
  <si>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</si>
  <si>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</si>
  <si>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</si>
  <si>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</si>
  <si>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</si>
  <si>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</si>
  <si>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</si>
  <si>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</si>
  <si>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</si>
  <si>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</si>
  <si>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</si>
  <si>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</si>
  <si>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</si>
  <si>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</si>
  <si>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</si>
  <si>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</si>
  <si>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</si>
  <si>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</si>
  <si>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</si>
  <si>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</si>
  <si>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</si>
  <si>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</si>
  <si>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</si>
  <si>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</si>
  <si>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</si>
  <si>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</si>
  <si>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</si>
  <si>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</si>
  <si>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</si>
  <si>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</si>
  <si>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</si>
  <si>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</si>
  <si>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</si>
  <si>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</si>
  <si>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</si>
  <si>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</si>
  <si>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</si>
  <si>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</si>
  <si>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</si>
  <si>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</si>
  <si>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</si>
  <si>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</si>
  <si>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</si>
  <si>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</si>
  <si>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</si>
  <si>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</si>
  <si>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</si>
  <si>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</si>
  <si>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</si>
  <si>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</si>
  <si>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</si>
  <si>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</si>
  <si>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</si>
  <si>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</si>
  <si>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</si>
  <si>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</si>
  <si>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</si>
  <si>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</si>
  <si>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</si>
  <si>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</si>
  <si>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</si>
  <si>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</si>
  <si>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</si>
  <si>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</si>
  <si>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</si>
  <si>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</si>
  <si>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</si>
  <si>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</si>
  <si>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</si>
  <si>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</si>
  <si>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</si>
  <si>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</si>
  <si>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</si>
  <si>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</si>
  <si>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</si>
  <si>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</si>
  <si>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</si>
  <si>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</si>
  <si>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</si>
  <si>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</si>
  <si>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</si>
  <si>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</si>
  <si>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</si>
  <si>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</si>
  <si>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</si>
  <si>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</si>
  <si>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</si>
  <si>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</si>
  <si>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</si>
  <si>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</si>
  <si>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</si>
  <si>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</si>
  <si>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</si>
  <si>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</si>
  <si>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</si>
  <si>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</si>
  <si>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</si>
  <si>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</si>
  <si>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</si>
  <si>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</si>
  <si>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</si>
  <si>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</si>
  <si>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</si>
  <si>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</si>
  <si>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</si>
  <si>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</si>
  <si>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</si>
  <si>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</si>
  <si>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</si>
  <si>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</si>
  <si>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</si>
  <si>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</si>
  <si>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</si>
  <si>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</si>
  <si>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</si>
  <si>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</si>
  <si>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</si>
  <si>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</si>
  <si>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</si>
  <si>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</si>
  <si>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</si>
  <si>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</si>
  <si>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</si>
  <si>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</si>
  <si>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</si>
  <si>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</si>
  <si>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</si>
  <si>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</si>
  <si>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</si>
  <si>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</si>
  <si>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</si>
  <si>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</si>
  <si>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</si>
  <si>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</si>
  <si>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</si>
  <si>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</si>
  <si>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</si>
  <si>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</si>
  <si>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</si>
  <si>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</si>
  <si>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</si>
  <si>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</si>
  <si>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</si>
  <si>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</si>
  <si>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</si>
  <si>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</si>
  <si>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</si>
  <si>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</si>
  <si>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</si>
  <si>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</si>
  <si>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</si>
  <si>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</si>
  <si>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</si>
  <si>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</si>
  <si>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</si>
  <si>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</si>
  <si>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</si>
  <si>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</si>
  <si>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</si>
  <si>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</si>
  <si>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</si>
  <si>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</si>
  <si>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</si>
  <si>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</si>
  <si>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</si>
  <si>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</si>
  <si>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</si>
  <si>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</si>
  <si>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</si>
  <si>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</si>
  <si>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</si>
  <si>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</si>
  <si>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</si>
  <si>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</si>
  <si>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</si>
  <si>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</si>
  <si>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</si>
  <si>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</si>
  <si>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</si>
  <si>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</si>
  <si>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</si>
  <si>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</si>
  <si>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</si>
  <si>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</si>
  <si>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</si>
  <si>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</si>
  <si>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</si>
  <si>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</si>
  <si>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</si>
  <si>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</si>
  <si>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</si>
  <si>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</si>
  <si>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</si>
  <si>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</si>
  <si>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</si>
  <si>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</si>
  <si>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</si>
  <si>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</si>
  <si>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</si>
  <si>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</si>
  <si>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</si>
  <si>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</si>
  <si>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</si>
  <si>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</si>
  <si>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</si>
  <si>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</si>
  <si>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</si>
  <si>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</si>
  <si>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</si>
  <si>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</si>
  <si>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</si>
  <si>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</si>
  <si>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</si>
  <si>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</si>
  <si>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</si>
  <si>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</si>
  <si>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</si>
  <si>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</si>
  <si>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</si>
  <si>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</si>
  <si>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</si>
  <si>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</si>
  <si>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</si>
  <si>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</si>
  <si>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</si>
  <si>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</si>
  <si>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</si>
  <si>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</si>
  <si>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</si>
  <si>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</si>
  <si>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</si>
  <si>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</si>
  <si>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</si>
  <si>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</si>
  <si>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</si>
  <si>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</si>
  <si>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</si>
  <si>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</si>
  <si>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</si>
  <si>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</si>
  <si>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</si>
  <si>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</si>
  <si>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</si>
  <si>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</si>
  <si>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</si>
  <si>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</si>
  <si>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</si>
  <si>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</si>
  <si>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</si>
  <si>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</si>
  <si>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</si>
  <si>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</si>
  <si>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</si>
  <si>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</si>
  <si>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</si>
  <si>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</si>
  <si>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</si>
  <si>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</si>
  <si>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</si>
  <si>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</si>
  <si>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</si>
  <si>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</si>
  <si>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</si>
  <si>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</si>
  <si>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</si>
  <si>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</si>
  <si>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</si>
  <si>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</si>
  <si>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</si>
  <si>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</si>
  <si>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</si>
  <si>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</si>
  <si>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</si>
  <si>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</si>
  <si>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</si>
  <si>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</si>
  <si>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</si>
  <si>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</si>
  <si>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</si>
  <si>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</si>
  <si>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</si>
  <si>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</si>
  <si>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</si>
  <si>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</si>
  <si>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</si>
  <si>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</si>
  <si>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</si>
  <si>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</si>
  <si>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</si>
  <si>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</si>
  <si>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</si>
  <si>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</si>
  <si>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</si>
  <si>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</si>
  <si>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</si>
  <si>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</si>
  <si>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</si>
  <si>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</si>
  <si>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</si>
  <si>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</si>
  <si>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</si>
  <si>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</si>
  <si>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</si>
  <si>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</si>
  <si>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</si>
  <si>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</si>
  <si>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</si>
  <si>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</si>
  <si>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</si>
  <si>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</si>
  <si>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</si>
  <si>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</si>
  <si>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</si>
  <si>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</si>
  <si>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</si>
  <si>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</si>
  <si>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</si>
  <si>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</si>
  <si>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</si>
  <si>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</si>
  <si>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</si>
  <si>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</si>
  <si>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</si>
  <si>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</si>
  <si>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</si>
  <si>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</si>
  <si>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</si>
  <si>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</si>
  <si>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</si>
  <si>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</si>
  <si>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</si>
  <si>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</si>
  <si>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</si>
  <si>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</si>
  <si>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</si>
  <si>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</si>
  <si>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</si>
  <si>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</si>
  <si>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</si>
  <si>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</si>
  <si>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</si>
  <si>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</si>
  <si>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</si>
  <si>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</si>
  <si>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</si>
  <si>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</si>
  <si>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</si>
  <si>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</si>
  <si>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</si>
  <si>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</si>
  <si>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</si>
  <si>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</si>
  <si>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</si>
  <si>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</si>
  <si>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</si>
  <si>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</si>
  <si>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</si>
  <si>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</si>
  <si>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</si>
  <si>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</si>
  <si>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</si>
  <si>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</si>
  <si>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</si>
  <si>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</si>
  <si>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</si>
  <si>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</si>
  <si>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</si>
  <si>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</si>
  <si>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</si>
  <si>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</si>
  <si>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</si>
  <si>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</si>
  <si>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</si>
  <si>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</si>
  <si>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</si>
  <si>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</si>
  <si>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</si>
  <si>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</si>
  <si>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</si>
  <si>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</si>
  <si>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</si>
  <si>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</si>
  <si>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</si>
  <si>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</si>
  <si>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</si>
  <si>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</si>
  <si>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</si>
  <si>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</si>
  <si>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</si>
  <si>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</si>
  <si>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</si>
  <si>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</si>
  <si>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</si>
  <si>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</si>
  <si>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</si>
  <si>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</si>
  <si>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</si>
  <si>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</si>
  <si>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</si>
  <si>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</si>
  <si>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</si>
  <si>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</si>
  <si>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</si>
  <si>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</si>
  <si>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</si>
  <si>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</si>
  <si>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</si>
  <si>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</si>
  <si>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</si>
  <si>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</si>
  <si>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</si>
  <si>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</si>
  <si>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</si>
  <si>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</si>
  <si>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</si>
  <si>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</si>
  <si>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</si>
  <si>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</si>
  <si>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</si>
  <si>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</si>
  <si>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</si>
  <si>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</si>
  <si>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</si>
  <si>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</si>
  <si>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</si>
  <si>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</si>
  <si>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</si>
  <si>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</si>
  <si>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</si>
  <si>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</si>
  <si>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</si>
  <si>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</si>
  <si>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</si>
  <si>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</si>
  <si>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</si>
  <si>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</si>
  <si>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</si>
  <si>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</si>
  <si>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</si>
  <si>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</si>
  <si>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</si>
  <si>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</si>
  <si>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</si>
  <si>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</si>
  <si>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</si>
  <si>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</si>
  <si>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</si>
  <si>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</si>
  <si>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</si>
  <si>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</si>
  <si>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</si>
  <si>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</si>
  <si>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</si>
  <si>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</si>
  <si>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</si>
  <si>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</si>
  <si>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</si>
  <si>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</si>
  <si>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</si>
  <si>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</si>
  <si>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</si>
  <si>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</si>
  <si>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</si>
  <si>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</si>
  <si>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</si>
  <si>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</si>
  <si>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</si>
  <si>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</si>
  <si>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</si>
  <si>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</si>
  <si>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</si>
  <si>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</si>
  <si>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</si>
  <si>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</si>
  <si>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</si>
  <si>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</si>
  <si>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</si>
  <si>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</si>
  <si>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</si>
  <si>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</si>
  <si>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</si>
  <si>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</si>
  <si>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</si>
  <si>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</si>
  <si>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</si>
  <si>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</si>
  <si>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</si>
  <si>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</si>
  <si>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</si>
  <si>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</si>
  <si>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</si>
  <si>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</si>
  <si>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</si>
  <si>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</si>
  <si>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</si>
  <si>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</si>
  <si>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</si>
  <si>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</si>
  <si>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</si>
  <si>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</si>
  <si>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</si>
  <si>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</si>
  <si>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</si>
  <si>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</si>
  <si>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</si>
  <si>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</si>
  <si>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</si>
  <si>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</si>
  <si>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</si>
  <si>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</si>
  <si>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</si>
  <si>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</si>
  <si>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</si>
  <si>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</si>
  <si>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</si>
  <si>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</si>
  <si>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</si>
  <si>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</si>
  <si>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</si>
  <si>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</si>
  <si>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</si>
  <si>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</si>
  <si>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</si>
  <si>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</si>
  <si>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</si>
  <si>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</si>
  <si>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</si>
  <si>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</si>
  <si>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</si>
  <si>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</si>
  <si>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</si>
  <si>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</si>
  <si>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</si>
  <si>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</si>
  <si>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</si>
  <si>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</si>
  <si>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</si>
  <si>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</si>
  <si>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</si>
  <si>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</si>
  <si>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</si>
  <si>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</si>
  <si>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</si>
  <si>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</si>
  <si>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</si>
  <si>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</si>
  <si>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</si>
  <si>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</si>
  <si>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</si>
  <si>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</si>
  <si>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</si>
  <si>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</si>
  <si>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</si>
  <si>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</si>
  <si>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</si>
  <si>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</si>
  <si>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</si>
  <si>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</si>
  <si>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</si>
  <si>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</si>
  <si>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</si>
  <si>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</si>
  <si>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</si>
  <si>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</si>
  <si>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</si>
  <si>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</si>
  <si>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</si>
  <si>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</si>
  <si>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</si>
  <si>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</si>
  <si>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</si>
  <si>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</si>
  <si>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</si>
  <si>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</si>
  <si>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</si>
  <si>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</si>
  <si>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</si>
  <si>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</si>
  <si>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</si>
  <si>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</si>
  <si>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</si>
  <si>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</si>
  <si>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</si>
  <si>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</si>
  <si>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</si>
  <si>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</si>
  <si>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</si>
  <si>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</si>
  <si>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</si>
  <si>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</si>
  <si>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</si>
  <si>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</si>
  <si>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</si>
  <si>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</si>
  <si>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</si>
  <si>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</si>
  <si>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</si>
  <si>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</si>
  <si>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</si>
  <si>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</si>
  <si>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</si>
  <si>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</si>
  <si>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</si>
  <si>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</si>
  <si>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</si>
  <si>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</si>
  <si>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</si>
  <si>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</si>
  <si>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</si>
  <si>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</si>
  <si>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</si>
  <si>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</si>
  <si>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</si>
  <si>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</si>
  <si>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</si>
  <si>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</si>
  <si>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</si>
  <si>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</si>
  <si>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</si>
  <si>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</si>
  <si>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</si>
  <si>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</si>
  <si>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</si>
  <si>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</si>
  <si>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</si>
  <si>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</si>
  <si>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</si>
  <si>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</si>
  <si>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</si>
  <si>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</si>
  <si>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</si>
  <si>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</si>
  <si>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</si>
  <si>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</si>
  <si>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</si>
  <si>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</si>
  <si>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</si>
  <si>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</si>
  <si>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</si>
  <si>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</si>
  <si>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</si>
  <si>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</si>
  <si>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</si>
  <si>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</si>
  <si>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</si>
  <si>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</si>
  <si>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</si>
  <si>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</si>
  <si>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</si>
  <si>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</si>
  <si>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</si>
  <si>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</si>
  <si>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</si>
  <si>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</si>
  <si>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</si>
  <si>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</si>
  <si>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</si>
  <si>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</si>
  <si>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</si>
  <si>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</si>
  <si>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</si>
  <si>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</si>
  <si>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</si>
  <si>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</si>
  <si>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</si>
  <si>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</si>
  <si>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</si>
  <si>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</si>
  <si>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</si>
  <si>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</si>
  <si>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</si>
  <si>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</si>
  <si>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</si>
  <si>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</si>
  <si>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</si>
  <si>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</si>
  <si>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</si>
  <si>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</si>
  <si>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</si>
  <si>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</si>
  <si>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</si>
  <si>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</si>
  <si>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</si>
  <si>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</si>
  <si>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</si>
  <si>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</si>
  <si>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</si>
  <si>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</si>
  <si>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</si>
  <si>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</si>
  <si>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</si>
  <si>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</si>
  <si>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</si>
  <si>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</si>
  <si>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</si>
  <si>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</si>
  <si>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</si>
  <si>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</si>
  <si>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</si>
  <si>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</si>
  <si>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</si>
  <si>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</si>
  <si>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</si>
  <si>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</si>
  <si>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</si>
  <si>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</si>
  <si>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</si>
  <si>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</si>
  <si>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</si>
  <si>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</si>
  <si>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</si>
  <si>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</si>
  <si>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</si>
  <si>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</si>
  <si>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</si>
  <si>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</si>
  <si>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</si>
  <si>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</si>
  <si>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</si>
  <si>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</si>
  <si>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</si>
  <si>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</si>
  <si>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</si>
  <si>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</si>
  <si>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</si>
  <si>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</si>
  <si>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</si>
  <si>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</si>
  <si>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</si>
  <si>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</si>
  <si>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</si>
  <si>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</si>
  <si>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</si>
  <si>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</si>
  <si>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</si>
  <si>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</si>
  <si>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</si>
  <si>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</si>
  <si>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</si>
  <si>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</si>
  <si>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</si>
  <si>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</si>
  <si>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</si>
  <si>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</si>
  <si>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</si>
  <si>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</si>
  <si>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</si>
  <si>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</si>
  <si>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</si>
  <si>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</si>
  <si>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</si>
  <si>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</si>
  <si>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</si>
  <si>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</si>
  <si>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</si>
  <si>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</si>
  <si>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</si>
  <si>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</si>
  <si>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</si>
  <si>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</si>
  <si>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</si>
  <si>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</si>
  <si>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</si>
  <si>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</si>
  <si>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</si>
  <si>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</si>
  <si>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</si>
  <si>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</si>
  <si>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</si>
  <si>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</si>
  <si>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</si>
  <si>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</si>
  <si>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</si>
  <si>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</si>
  <si>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</si>
  <si>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</si>
  <si>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</si>
  <si>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</si>
  <si>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</si>
  <si>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</si>
  <si>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</si>
  <si>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</si>
  <si>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</si>
  <si>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</si>
  <si>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</si>
  <si>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</si>
  <si>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</si>
  <si>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</si>
  <si>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</si>
  <si>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</si>
  <si>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</si>
  <si>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</si>
  <si>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</si>
  <si>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</si>
  <si>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</si>
  <si>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</si>
  <si>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</si>
  <si>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</si>
  <si>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</si>
  <si>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</si>
  <si>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</si>
  <si>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</si>
  <si>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</si>
  <si>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</si>
  <si>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</si>
  <si>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</si>
  <si>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</si>
  <si>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</si>
  <si>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</si>
  <si>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</si>
  <si>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</si>
  <si>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</si>
  <si>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</si>
  <si>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</si>
  <si>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</si>
  <si>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</si>
  <si>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</si>
  <si>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</si>
  <si>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</si>
  <si>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</si>
  <si>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</si>
  <si>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</si>
  <si>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</si>
  <si>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</si>
  <si>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</si>
  <si>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</si>
  <si>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</si>
  <si>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</si>
  <si>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</si>
  <si>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</si>
  <si>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</si>
  <si>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</si>
  <si>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</si>
  <si>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</si>
  <si>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</si>
  <si>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</si>
  <si>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</si>
  <si>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</si>
  <si>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</si>
  <si>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</si>
  <si>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</si>
  <si>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</si>
  <si>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</si>
  <si>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</si>
  <si>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</si>
  <si>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</si>
  <si>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</si>
  <si>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</si>
  <si>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</si>
  <si>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</si>
  <si>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</si>
  <si>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</si>
  <si>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</si>
  <si>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</si>
  <si>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</si>
  <si>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</si>
  <si>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</si>
  <si>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</si>
  <si>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</si>
  <si>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</si>
  <si>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</si>
  <si>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</si>
  <si>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</si>
  <si>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</si>
  <si>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</si>
  <si>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</si>
  <si>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</si>
  <si>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</si>
  <si>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</si>
  <si>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</si>
  <si>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</si>
  <si>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</si>
  <si>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</si>
  <si>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</si>
  <si>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</si>
  <si>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</si>
  <si>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</si>
  <si>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</si>
  <si>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</si>
  <si>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</si>
  <si>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</si>
  <si>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</si>
  <si>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</si>
  <si>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</si>
  <si>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</si>
  <si>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</si>
  <si>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</si>
  <si>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</si>
  <si>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</si>
  <si>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</si>
  <si>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</si>
  <si>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</si>
  <si>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</si>
  <si>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</si>
  <si>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</si>
  <si>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</si>
  <si>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</si>
  <si>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</si>
  <si>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</si>
  <si>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</si>
  <si>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</si>
  <si>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</si>
  <si>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</si>
  <si>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</si>
  <si>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</si>
  <si>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</si>
  <si>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</si>
  <si>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</si>
  <si>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</si>
  <si>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</si>
  <si>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</si>
  <si>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</si>
  <si>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</si>
  <si>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</si>
  <si>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</si>
  <si>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</si>
  <si>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</si>
  <si>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</si>
  <si>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</si>
  <si>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</si>
  <si>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</si>
  <si>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</si>
  <si>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</si>
  <si>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</si>
  <si>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</si>
  <si>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</si>
  <si>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</si>
  <si>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</si>
  <si>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</si>
  <si>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</si>
  <si>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</si>
  <si>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</si>
  <si>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</si>
  <si>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</si>
  <si>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</si>
  <si>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</si>
  <si>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</si>
  <si>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</si>
  <si>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</si>
  <si>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</si>
  <si>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</si>
  <si>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</si>
  <si>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</si>
  <si>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</si>
  <si>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</si>
  <si>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</si>
  <si>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</si>
  <si>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</si>
  <si>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</si>
  <si>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</si>
  <si>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</si>
  <si>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</si>
  <si>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</si>
  <si>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</si>
  <si>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</si>
  <si>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</si>
  <si>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</si>
  <si>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</si>
  <si>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</si>
  <si>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</si>
  <si>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</si>
  <si>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</si>
  <si>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</si>
  <si>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</si>
  <si>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</si>
  <si>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</si>
  <si>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</si>
  <si>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</si>
  <si>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</si>
  <si>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</si>
  <si>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</si>
  <si>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</si>
  <si>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</si>
  <si>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</si>
  <si>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</si>
  <si>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</si>
  <si>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</si>
  <si>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</si>
  <si>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</si>
  <si>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</si>
  <si>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</si>
  <si>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</si>
  <si>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</si>
  <si>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</si>
  <si>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</si>
  <si>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</si>
  <si>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</si>
  <si>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</si>
  <si>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</si>
  <si>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</si>
  <si>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</si>
  <si>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</si>
  <si>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</si>
  <si>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</si>
  <si>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</si>
  <si>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</si>
  <si>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</si>
  <si>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</si>
  <si>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</si>
  <si>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</si>
  <si>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</si>
  <si>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</si>
  <si>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</si>
  <si>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</si>
  <si>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</si>
  <si>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</si>
  <si>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</si>
  <si>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</si>
  <si>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</si>
  <si>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</si>
  <si>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</si>
  <si>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</si>
  <si>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</si>
  <si>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</si>
  <si>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</si>
  <si>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</si>
  <si>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</si>
  <si>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</si>
  <si>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</si>
  <si>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</si>
  <si>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</si>
  <si>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</si>
  <si>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</si>
  <si>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</si>
  <si>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</si>
  <si>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</si>
  <si>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</si>
  <si>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</si>
  <si>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</si>
  <si>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</si>
  <si>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</si>
  <si>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</si>
  <si>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</si>
  <si>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</si>
  <si>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</si>
  <si>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</si>
  <si>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</si>
  <si>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</si>
  <si>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</si>
  <si>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</si>
  <si>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</si>
  <si>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</si>
  <si>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</si>
  <si>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</si>
  <si>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</si>
  <si>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</si>
  <si>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</si>
  <si>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</si>
  <si>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</si>
  <si>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</si>
  <si>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</si>
  <si>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</si>
  <si>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</si>
  <si>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</si>
  <si>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</si>
  <si>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</si>
  <si>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</si>
  <si>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</si>
  <si>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</si>
  <si>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</si>
  <si>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</si>
  <si>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</si>
  <si>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</si>
  <si>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</si>
  <si>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</si>
  <si>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</si>
  <si>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</si>
  <si>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</si>
  <si>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</si>
  <si>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</si>
  <si>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</si>
  <si>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</si>
  <si>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</si>
  <si>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</si>
  <si>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</si>
  <si>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</si>
  <si>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</si>
  <si>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</si>
  <si>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</si>
  <si>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</si>
  <si>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</si>
  <si>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</si>
  <si>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</si>
  <si>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</si>
  <si>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</si>
  <si>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</si>
  <si>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</si>
  <si>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</si>
  <si>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</si>
  <si>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</si>
  <si>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</si>
  <si>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</si>
  <si>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</si>
  <si>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</si>
  <si>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</si>
  <si>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</si>
  <si>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</si>
  <si>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</si>
  <si>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</si>
  <si>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</si>
  <si>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</si>
  <si>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</si>
  <si>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</si>
  <si>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</si>
  <si>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</si>
  <si>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</si>
  <si>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</si>
  <si>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</si>
  <si>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</si>
  <si>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</si>
  <si>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</si>
  <si>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</si>
  <si>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</si>
  <si>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</si>
  <si>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</si>
  <si>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</si>
  <si>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</si>
  <si>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</si>
  <si>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</si>
  <si>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</si>
  <si>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</si>
  <si>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</si>
  <si>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</si>
  <si>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</si>
  <si>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</si>
  <si>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</si>
  <si>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</si>
  <si>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</si>
  <si>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</si>
  <si>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</si>
  <si>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</si>
  <si>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</si>
  <si>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</si>
  <si>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</si>
  <si>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</si>
  <si>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</si>
  <si>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</si>
  <si>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</si>
  <si>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</si>
  <si>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</si>
  <si>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</si>
  <si>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</si>
  <si>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</si>
  <si>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</si>
  <si>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</si>
  <si>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</si>
  <si>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</si>
  <si>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</si>
  <si>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</si>
  <si>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</si>
  <si>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</si>
  <si>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</si>
  <si>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</si>
  <si>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</si>
  <si>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</si>
  <si>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</si>
  <si>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</si>
  <si>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</si>
  <si>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</si>
  <si>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</si>
  <si>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</si>
  <si>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</si>
  <si>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</si>
  <si>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</si>
  <si>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</si>
  <si>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</si>
  <si>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</si>
  <si>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</si>
  <si>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</si>
  <si>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</si>
  <si>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</si>
  <si>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</si>
  <si>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</si>
  <si>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</si>
  <si>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</si>
  <si>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</si>
  <si>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</si>
  <si>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</si>
  <si>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</si>
  <si>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</si>
  <si>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</si>
  <si>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</si>
  <si>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</si>
  <si>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</si>
  <si>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</si>
  <si>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</si>
  <si>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</si>
  <si>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</si>
  <si>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</si>
  <si>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</si>
  <si>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</si>
  <si>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</si>
  <si>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</si>
  <si>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</si>
  <si>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</si>
  <si>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</si>
  <si>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</si>
  <si>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</si>
  <si>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</si>
  <si>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</si>
  <si>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</si>
  <si>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</si>
  <si>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</si>
  <si>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</si>
  <si>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</si>
  <si>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</si>
  <si>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</si>
  <si>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</si>
  <si>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</si>
  <si>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</si>
  <si>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</si>
  <si>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</si>
  <si>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</si>
  <si>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</si>
  <si>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</si>
  <si>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</si>
  <si>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</si>
  <si>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</si>
  <si>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</si>
  <si>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</si>
  <si>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</si>
  <si>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</si>
  <si>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</si>
  <si>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</si>
  <si>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</si>
  <si>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</si>
  <si>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</si>
  <si>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</si>
  <si>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</si>
  <si>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</si>
  <si>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</si>
  <si>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</si>
  <si>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</si>
  <si>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</si>
  <si>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</si>
  <si>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</si>
  <si>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</si>
  <si>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</si>
  <si>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</si>
  <si>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</si>
  <si>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</si>
  <si>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</si>
  <si>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</si>
  <si>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</si>
  <si>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</si>
  <si>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</si>
  <si>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</si>
  <si>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</si>
  <si>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</si>
  <si>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</si>
  <si>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</si>
  <si>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</si>
  <si>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</si>
  <si>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</si>
  <si>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</si>
  <si>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</si>
  <si>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</si>
  <si>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</si>
  <si>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</si>
  <si>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</si>
  <si>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</si>
  <si>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</si>
  <si>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</si>
  <si>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</si>
  <si>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</si>
  <si>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</si>
  <si>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</si>
  <si>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</si>
  <si>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</si>
  <si>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</si>
  <si>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</si>
  <si>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</si>
  <si>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</si>
  <si>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</si>
  <si>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</si>
  <si>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</si>
  <si>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</si>
  <si>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</si>
  <si>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</si>
  <si>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</si>
  <si>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</si>
  <si>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</si>
  <si>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</si>
  <si>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</si>
  <si>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</si>
  <si>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</si>
  <si>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</si>
  <si>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</si>
  <si>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</si>
  <si>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</si>
  <si>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</si>
  <si>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</si>
  <si>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</si>
  <si>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</si>
  <si>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</si>
  <si>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</si>
  <si>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</si>
  <si>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</si>
  <si>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</si>
  <si>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</si>
  <si>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</si>
  <si>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</si>
  <si>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</si>
  <si>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</si>
  <si>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</si>
  <si>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</si>
  <si>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</si>
  <si>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</si>
  <si>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</si>
  <si>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</si>
  <si>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</si>
  <si>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</si>
  <si>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</si>
  <si>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</si>
  <si>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</si>
  <si>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</si>
  <si>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</si>
  <si>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</si>
  <si>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</si>
  <si>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</si>
  <si>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</si>
  <si>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</si>
  <si>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</si>
  <si>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</si>
  <si>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</si>
  <si>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</si>
  <si>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</si>
  <si>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</si>
  <si>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</si>
  <si>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</si>
  <si>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</si>
  <si>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</si>
  <si>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</si>
  <si>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</si>
  <si>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</si>
  <si>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</si>
  <si>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</si>
  <si>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</si>
  <si>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</si>
  <si>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</si>
  <si>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</si>
  <si>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</si>
  <si>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</si>
  <si>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</si>
  <si>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</si>
  <si>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</si>
  <si>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</si>
  <si>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</si>
  <si>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</si>
  <si>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</si>
  <si>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</si>
  <si>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</si>
  <si>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</si>
  <si>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</si>
  <si>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</si>
  <si>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</si>
  <si>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</si>
  <si>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</si>
  <si>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</si>
  <si>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</si>
  <si>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</si>
  <si>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</si>
  <si>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</si>
  <si>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</si>
  <si>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</si>
  <si>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</si>
  <si>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</si>
  <si>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</si>
  <si>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</si>
  <si>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</si>
  <si>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</si>
  <si>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</si>
  <si>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</si>
  <si>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</si>
  <si>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</si>
  <si>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</si>
  <si>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</si>
  <si>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</si>
  <si>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</si>
  <si>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</si>
  <si>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</si>
  <si>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</si>
  <si>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</si>
  <si>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</si>
  <si>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</si>
  <si>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</si>
  <si>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</si>
  <si>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</si>
  <si>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</si>
  <si>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</si>
  <si>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</si>
  <si>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</si>
  <si>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</si>
  <si>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</si>
  <si>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</si>
  <si>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</si>
  <si>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</si>
  <si>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</si>
  <si>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</si>
  <si>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</si>
  <si>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</si>
  <si>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</si>
  <si>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</si>
  <si>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</si>
  <si>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</si>
  <si>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</si>
  <si>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</si>
  <si>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</si>
  <si>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</si>
  <si>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</si>
  <si>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</si>
  <si>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</si>
  <si>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</si>
  <si>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</si>
  <si>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</si>
  <si>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</si>
  <si>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</si>
  <si>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</si>
  <si>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</si>
  <si>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</si>
  <si>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</si>
  <si>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</si>
  <si>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</si>
  <si>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</si>
  <si>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</si>
  <si>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</si>
  <si>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</si>
  <si>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</si>
  <si>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</si>
  <si>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</si>
  <si>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</si>
  <si>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</si>
  <si>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</si>
  <si>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</si>
  <si>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</si>
  <si>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</si>
  <si>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</si>
  <si>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</si>
  <si>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</si>
  <si>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</si>
  <si>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</si>
  <si>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</si>
  <si>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</si>
  <si>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</si>
  <si>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</si>
  <si>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</si>
  <si>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</si>
  <si>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</si>
  <si>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</si>
  <si>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</si>
  <si>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</si>
  <si>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</si>
  <si>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</si>
  <si>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</si>
  <si>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</si>
  <si>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</si>
  <si>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</si>
  <si>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</si>
  <si>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</si>
  <si>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</si>
  <si>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</si>
  <si>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</si>
  <si>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</si>
  <si>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</si>
  <si>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</si>
  <si>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</si>
  <si>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</si>
  <si>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</si>
  <si>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</si>
  <si>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</si>
  <si>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</si>
  <si>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</si>
  <si>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</si>
  <si>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</si>
  <si>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</si>
  <si>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</si>
  <si>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</si>
  <si>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</si>
  <si>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</si>
  <si>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</si>
  <si>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</si>
  <si>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</si>
  <si>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</si>
  <si>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</si>
  <si>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</si>
  <si>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</si>
  <si>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</si>
  <si>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</si>
  <si>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</si>
  <si>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</si>
  <si>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</si>
  <si>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</si>
  <si>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</si>
  <si>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</si>
  <si>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</si>
  <si>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</si>
  <si>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</si>
  <si>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</si>
  <si>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</si>
  <si>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</si>
  <si>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</si>
  <si>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</si>
  <si>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</si>
  <si>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</si>
  <si>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</si>
  <si>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</si>
  <si>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</si>
  <si>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</si>
  <si>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</si>
  <si>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</si>
  <si>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</si>
  <si>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</si>
  <si>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</si>
  <si>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</si>
  <si>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</si>
  <si>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</si>
  <si>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</si>
  <si>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</si>
  <si>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</si>
  <si>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</si>
  <si>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</si>
  <si>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</si>
  <si>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</si>
  <si>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</si>
  <si>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</si>
  <si>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</si>
  <si>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</si>
  <si>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</si>
  <si>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</si>
  <si>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</si>
  <si>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</si>
  <si>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</si>
  <si>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</si>
  <si>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</si>
  <si>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</si>
  <si>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</si>
  <si>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</si>
  <si>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</si>
  <si>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</si>
  <si>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</si>
  <si>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</si>
  <si>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</si>
  <si>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</si>
  <si>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</si>
  <si>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</si>
  <si>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</si>
  <si>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</si>
  <si>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</si>
  <si>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</si>
  <si>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</si>
  <si>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</si>
  <si>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</si>
  <si>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</si>
  <si>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</si>
  <si>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</si>
  <si>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</si>
  <si>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</si>
  <si>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</si>
  <si>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</si>
  <si>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</si>
  <si>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</si>
  <si>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</si>
  <si>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</si>
  <si>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</si>
  <si>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</si>
  <si>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</si>
  <si>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</si>
  <si>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</si>
  <si>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</si>
  <si>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</si>
  <si>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</si>
  <si>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</si>
  <si>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</si>
  <si>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</si>
  <si>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</si>
  <si>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</si>
  <si>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</si>
  <si>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</si>
  <si>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</si>
  <si>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</si>
  <si>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</si>
  <si>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</si>
  <si>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</si>
  <si>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</si>
  <si>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</si>
  <si>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</si>
  <si>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</si>
  <si>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</si>
  <si>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</si>
  <si>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</si>
  <si>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</si>
  <si>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</si>
  <si>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</si>
  <si>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</si>
  <si>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</si>
  <si>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</si>
  <si>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</si>
  <si>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</si>
  <si>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</si>
  <si>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</si>
  <si>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</si>
  <si>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</si>
  <si>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</si>
  <si>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</si>
  <si>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</si>
  <si>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</si>
  <si>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</si>
  <si>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</si>
  <si>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</si>
  <si>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</si>
  <si>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</si>
  <si>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</si>
  <si>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</si>
  <si>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</si>
  <si>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</si>
  <si>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</si>
  <si>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</si>
  <si>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</si>
  <si>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</si>
  <si>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</si>
  <si>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</si>
  <si>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</si>
  <si>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</si>
  <si>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</si>
  <si>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</si>
  <si>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</si>
  <si>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</si>
  <si>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</si>
  <si>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</si>
  <si>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</si>
  <si>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</si>
  <si>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</si>
  <si>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</si>
  <si>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</si>
  <si>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</si>
  <si>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</si>
  <si>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</si>
  <si>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</si>
  <si>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</si>
  <si>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</si>
  <si>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</si>
  <si>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</si>
  <si>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</si>
  <si>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</si>
  <si>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</si>
  <si>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</si>
  <si>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</si>
  <si>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</si>
  <si>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</si>
  <si>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</si>
  <si>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</si>
  <si>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</si>
  <si>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</si>
  <si>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</si>
  <si>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</si>
  <si>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</si>
  <si>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</si>
  <si>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</si>
  <si>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</si>
  <si>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</si>
  <si>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</si>
  <si>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</si>
  <si>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</si>
  <si>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</si>
  <si>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</si>
  <si>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</si>
  <si>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</si>
  <si>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</si>
  <si>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</si>
  <si>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</si>
  <si>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</si>
  <si>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</si>
  <si>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</si>
  <si>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</si>
  <si>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</si>
  <si>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</si>
  <si>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</si>
  <si>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</si>
  <si>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</si>
  <si>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</si>
  <si>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</si>
  <si>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</si>
  <si>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</si>
  <si>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</si>
  <si>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</si>
  <si>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</si>
  <si>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</si>
  <si>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</si>
  <si>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</si>
  <si>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</si>
  <si>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</si>
  <si>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</si>
  <si>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</si>
  <si>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</si>
  <si>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</si>
  <si>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</si>
  <si>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</si>
  <si>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</si>
  <si>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</si>
  <si>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</si>
  <si>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</si>
  <si>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</si>
  <si>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</si>
  <si>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</si>
  <si>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</si>
  <si>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</si>
  <si>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</si>
  <si>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</si>
  <si>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</si>
  <si>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</si>
  <si>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</si>
  <si>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</si>
  <si>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</si>
  <si>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</si>
  <si>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</si>
  <si>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</si>
  <si>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</si>
  <si>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</si>
  <si>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</si>
  <si>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</si>
  <si>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</si>
  <si>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</si>
  <si>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</si>
  <si>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</si>
  <si>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</si>
  <si>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</si>
  <si>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</si>
  <si>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</si>
  <si>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</si>
  <si>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</si>
  <si>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</si>
  <si>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</si>
  <si>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</si>
  <si>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</si>
  <si>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</si>
  <si>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</si>
  <si>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</si>
  <si>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</si>
  <si>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</si>
  <si>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</si>
  <si>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</si>
  <si>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</si>
  <si>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</si>
  <si>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</si>
  <si>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</si>
  <si>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</si>
  <si>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</si>
  <si>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</si>
  <si>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</si>
  <si>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</si>
  <si>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</si>
  <si>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</si>
  <si>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</si>
  <si>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</si>
  <si>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</si>
  <si>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</si>
  <si>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</si>
  <si>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</si>
  <si>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</si>
  <si>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</si>
  <si>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</si>
  <si>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</si>
  <si>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</si>
  <si>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</si>
  <si>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</si>
  <si>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</si>
  <si>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</si>
  <si>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</si>
  <si>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</si>
  <si>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</si>
  <si>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</si>
  <si>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</si>
  <si>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</si>
  <si>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</si>
  <si>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</si>
  <si>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</si>
  <si>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</si>
  <si>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</si>
  <si>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</si>
  <si>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</si>
  <si>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</si>
  <si>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</si>
  <si>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</si>
  <si>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</si>
  <si>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</si>
  <si>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</si>
  <si>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</si>
  <si>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</si>
  <si>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</si>
  <si>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</si>
  <si>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</si>
  <si>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</si>
  <si>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</si>
  <si>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</si>
  <si>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</si>
  <si>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</si>
  <si>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</si>
  <si>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</si>
  <si>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</si>
  <si>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</si>
  <si>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</si>
  <si>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</si>
  <si>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</si>
  <si>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</si>
  <si>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</si>
  <si>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</si>
  <si>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</si>
  <si>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</si>
  <si>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</si>
  <si>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</si>
  <si>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</si>
  <si>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</si>
  <si>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</si>
  <si>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</si>
  <si>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</si>
  <si>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</si>
  <si>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</si>
  <si>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</si>
  <si>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</si>
  <si>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</si>
  <si>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</si>
  <si>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</si>
  <si>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</si>
  <si>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</si>
  <si>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</si>
  <si>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</si>
  <si>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</si>
  <si>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</si>
  <si>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</si>
  <si>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</si>
  <si>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</si>
  <si>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</si>
  <si>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</si>
  <si>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</si>
  <si>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</si>
  <si>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</si>
  <si>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</si>
  <si>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</si>
  <si>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</si>
  <si>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</si>
  <si>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</si>
  <si>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</si>
  <si>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</si>
  <si>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</si>
  <si>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</si>
  <si>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</si>
  <si>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</si>
  <si>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</si>
  <si>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</si>
  <si>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</si>
  <si>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</si>
  <si>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</si>
  <si>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</si>
  <si>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</si>
  <si>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</si>
  <si>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</si>
  <si>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</si>
  <si>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</si>
  <si>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</si>
  <si>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</si>
  <si>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</si>
  <si>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</si>
  <si>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</si>
  <si>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</si>
  <si>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</si>
  <si>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</si>
  <si>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</si>
  <si>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</si>
  <si>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</si>
  <si>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</si>
  <si>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</si>
  <si>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</si>
  <si>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</si>
  <si>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</si>
  <si>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</si>
  <si>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</si>
  <si>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</si>
  <si>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</si>
  <si>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</si>
  <si>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</si>
  <si>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</si>
  <si>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</si>
  <si>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</si>
  <si>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</si>
  <si>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</si>
  <si>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</si>
  <si>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</si>
  <si>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</si>
  <si>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</si>
  <si>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</si>
  <si>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</si>
  <si>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</si>
  <si>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</si>
  <si>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</si>
  <si>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</si>
  <si>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</si>
  <si>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</si>
  <si>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</si>
  <si>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</si>
  <si>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</si>
  <si>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</si>
  <si>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</si>
  <si>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</si>
  <si>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</si>
  <si>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</si>
  <si>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</si>
  <si>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</si>
  <si>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</si>
  <si>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</si>
  <si>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</si>
  <si>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</si>
  <si>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</si>
  <si>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</si>
  <si>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</si>
  <si>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</si>
  <si>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</si>
  <si>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</si>
  <si>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</si>
  <si>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</si>
  <si>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</si>
  <si>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</si>
  <si>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</si>
  <si>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</si>
  <si>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</si>
  <si>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</si>
  <si>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</si>
  <si>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</si>
  <si>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</si>
  <si>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</si>
  <si>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</si>
  <si>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</si>
  <si>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</si>
  <si>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</si>
  <si>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</si>
  <si>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</si>
  <si>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</si>
  <si>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</si>
  <si>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</si>
  <si>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</si>
  <si>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</si>
  <si>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</si>
  <si>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</si>
  <si>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</si>
  <si>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</si>
  <si>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</si>
  <si>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</si>
  <si>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</si>
  <si>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</si>
  <si>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</si>
  <si>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</si>
  <si>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</si>
  <si>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</si>
  <si>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</si>
  <si>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</si>
  <si>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</si>
  <si>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</si>
  <si>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</si>
  <si>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</si>
  <si>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</si>
  <si>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</si>
  <si>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</si>
  <si>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</si>
  <si>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</si>
  <si>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</si>
  <si>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</si>
  <si>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</si>
  <si>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</si>
  <si>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</si>
  <si>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</si>
  <si>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</si>
  <si>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</si>
  <si>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</si>
  <si>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</si>
  <si>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</si>
  <si>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</si>
  <si>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</si>
  <si>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</si>
  <si>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</si>
  <si>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</si>
  <si>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</si>
  <si>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</si>
  <si>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</si>
  <si>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</si>
  <si>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</si>
  <si>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</si>
  <si>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</si>
  <si>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</si>
  <si>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</si>
  <si>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</si>
  <si>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</si>
  <si>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</si>
  <si>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</si>
  <si>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</si>
  <si>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</si>
  <si>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</si>
  <si>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</si>
  <si>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</si>
  <si>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</si>
  <si>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</si>
  <si>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</si>
  <si>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</si>
  <si>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</si>
  <si>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</si>
  <si>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</si>
  <si>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</si>
  <si>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</si>
  <si>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</si>
  <si>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</si>
  <si>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</si>
  <si>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</si>
  <si>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</si>
  <si>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</si>
  <si>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</si>
  <si>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</si>
  <si>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</si>
  <si>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</si>
  <si>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</si>
  <si>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</si>
  <si>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</si>
  <si>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</si>
  <si>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</si>
  <si>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</si>
  <si>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</si>
  <si>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</si>
  <si>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</si>
  <si>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</si>
  <si>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</si>
  <si>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</si>
  <si>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</si>
  <si>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</si>
  <si>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</si>
  <si>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</si>
  <si>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</si>
  <si>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</si>
  <si>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</si>
  <si>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</si>
  <si>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</si>
  <si>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</si>
  <si>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</si>
  <si>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</si>
  <si>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</si>
  <si>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</si>
  <si>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</si>
  <si>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</si>
  <si>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</si>
  <si>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</si>
  <si>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</si>
  <si>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</si>
  <si>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</si>
  <si>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</si>
  <si>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</si>
  <si>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</si>
  <si>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</si>
  <si>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</si>
  <si>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</si>
  <si>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</si>
  <si>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</si>
  <si>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</si>
  <si>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</si>
  <si>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</si>
  <si>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</si>
  <si>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</si>
  <si>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</si>
  <si>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</si>
  <si>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</si>
  <si>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</si>
  <si>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</si>
  <si>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</si>
  <si>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</si>
  <si>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</si>
  <si>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</si>
  <si>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</si>
  <si>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</si>
  <si>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</si>
  <si>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</si>
  <si>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</si>
  <si>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</si>
  <si>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</si>
  <si>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</si>
  <si>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</si>
  <si>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</si>
  <si>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</si>
  <si>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</si>
  <si>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</si>
  <si>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</si>
  <si>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</si>
  <si>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</si>
  <si>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</si>
  <si>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</si>
  <si>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</si>
  <si>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</si>
  <si>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</si>
  <si>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</si>
  <si>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</si>
  <si>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</si>
  <si>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</si>
  <si>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</si>
  <si>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</si>
  <si>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</si>
  <si>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</si>
  <si>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</si>
  <si>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</si>
  <si>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</si>
  <si>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</si>
  <si>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</si>
  <si>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</si>
  <si>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</si>
  <si>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</si>
  <si>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</si>
  <si>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</si>
  <si>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</si>
  <si>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</si>
  <si>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</si>
  <si>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</si>
  <si>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</si>
  <si>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</si>
  <si>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</si>
  <si>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</si>
  <si>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</si>
  <si>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</si>
  <si>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</si>
  <si>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</si>
  <si>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</si>
  <si>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</si>
  <si>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</si>
  <si>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</si>
  <si>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</si>
  <si>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</si>
  <si>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</si>
  <si>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</si>
  <si>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</si>
  <si>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</si>
  <si>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</si>
  <si>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</si>
  <si>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</si>
  <si>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</si>
  <si>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</si>
  <si>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</si>
  <si>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</si>
  <si>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</si>
  <si>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</si>
  <si>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</si>
  <si>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</si>
  <si>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</si>
  <si>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</si>
  <si>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</si>
  <si>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</si>
  <si>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</si>
  <si>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</si>
  <si>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</si>
  <si>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</si>
  <si>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</si>
  <si>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</si>
  <si>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</si>
  <si>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</si>
  <si>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</si>
  <si>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</si>
  <si>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</si>
  <si>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</si>
  <si>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</si>
  <si>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</si>
  <si>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</si>
  <si>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</si>
  <si>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</si>
  <si>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</si>
  <si>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</si>
  <si>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</si>
  <si>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</si>
  <si>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</si>
  <si>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</si>
  <si>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</si>
  <si>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</si>
  <si>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</si>
  <si>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</si>
  <si>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</si>
  <si>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</si>
  <si>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</si>
  <si>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</si>
  <si>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</si>
  <si>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</si>
  <si>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</si>
  <si>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</si>
  <si>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</si>
  <si>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</si>
  <si>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</si>
  <si>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</si>
  <si>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</si>
  <si>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</si>
  <si>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</si>
  <si>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</si>
  <si>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</si>
  <si>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</si>
  <si>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</si>
  <si>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</si>
  <si>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</si>
  <si>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</si>
  <si>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</si>
  <si>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</si>
  <si>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</si>
  <si>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</si>
  <si>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</si>
  <si>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</si>
  <si>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</si>
  <si>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</si>
  <si>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</si>
  <si>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</si>
  <si>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</si>
  <si>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</si>
  <si>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</si>
  <si>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</si>
  <si>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</si>
  <si>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</si>
  <si>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</si>
  <si>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</si>
  <si>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</si>
  <si>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</si>
  <si>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</si>
  <si>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</si>
  <si>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</si>
  <si>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</si>
  <si>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</si>
  <si>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</si>
  <si>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</si>
  <si>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</si>
  <si>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</si>
  <si>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</si>
  <si>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</si>
  <si>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</si>
  <si>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</si>
  <si>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</si>
  <si>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</si>
  <si>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</si>
  <si>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</si>
  <si>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</si>
  <si>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</si>
  <si>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</si>
  <si>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</si>
  <si>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</si>
  <si>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</si>
  <si>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</si>
  <si>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</si>
  <si>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</si>
  <si>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</si>
  <si>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</si>
  <si>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</si>
  <si>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</si>
  <si>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</si>
  <si>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</si>
  <si>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</si>
  <si>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</si>
  <si>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</si>
  <si>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</si>
  <si>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</si>
  <si>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</si>
  <si>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</si>
  <si>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</si>
  <si>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</si>
  <si>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</si>
  <si>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</si>
  <si>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</si>
  <si>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</si>
  <si>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</si>
  <si>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</si>
  <si>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</si>
  <si>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</si>
  <si>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</si>
  <si>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</si>
  <si>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</si>
  <si>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</si>
  <si>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</si>
  <si>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</si>
  <si>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</si>
  <si>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</si>
  <si>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</si>
  <si>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</si>
  <si>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</si>
  <si>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</si>
  <si>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</si>
  <si>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</si>
  <si>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</si>
  <si>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</si>
  <si>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</si>
  <si>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</si>
  <si>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</si>
  <si>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</si>
  <si>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</si>
  <si>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</si>
  <si>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</si>
  <si>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</si>
  <si>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</si>
  <si>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</si>
  <si>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</si>
  <si>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</si>
  <si>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</si>
  <si>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</si>
  <si>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</si>
  <si>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</si>
  <si>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</si>
  <si>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</si>
  <si>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</si>
  <si>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</si>
  <si>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</si>
  <si>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</si>
  <si>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</si>
  <si>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</si>
  <si>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</si>
  <si>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</si>
  <si>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</si>
  <si>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</si>
  <si>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</si>
  <si>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</si>
  <si>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</si>
  <si>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</si>
  <si>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</si>
  <si>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</si>
  <si>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</si>
  <si>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</si>
  <si>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</si>
  <si>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</si>
  <si>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</si>
  <si>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</si>
  <si>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</si>
  <si>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</si>
  <si>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</si>
  <si>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</si>
  <si>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</si>
  <si>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</si>
  <si>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</si>
  <si>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</si>
  <si>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</si>
  <si>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</si>
  <si>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</si>
  <si>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</si>
  <si>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</si>
  <si>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</si>
  <si>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</si>
  <si>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</si>
  <si>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</si>
  <si>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</si>
  <si>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</si>
  <si>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</si>
  <si>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</si>
  <si>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</si>
  <si>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</si>
  <si>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</si>
  <si>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</si>
  <si>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</si>
  <si>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</si>
  <si>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</si>
  <si>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</si>
  <si>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</si>
  <si>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</si>
  <si>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</si>
  <si>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</si>
  <si>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</si>
  <si>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</si>
  <si>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</si>
  <si>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</si>
  <si>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</si>
  <si>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</si>
  <si>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</si>
  <si>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</si>
  <si>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</si>
  <si>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</si>
  <si>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</si>
  <si>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</si>
  <si>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</si>
  <si>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</si>
  <si>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</si>
  <si>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</si>
  <si>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</si>
  <si>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</si>
  <si>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</si>
  <si>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</si>
  <si>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</si>
  <si>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</si>
  <si>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</si>
  <si>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</si>
  <si>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</si>
  <si>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</si>
  <si>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</si>
  <si>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</si>
  <si>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</si>
  <si>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</si>
  <si>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</si>
  <si>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</si>
  <si>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</si>
  <si>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</si>
  <si>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</si>
  <si>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</si>
  <si>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</si>
  <si>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</si>
  <si>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</si>
  <si>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</si>
  <si>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</si>
  <si>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</si>
  <si>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</si>
  <si>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</si>
  <si>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</si>
  <si>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</si>
  <si>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</si>
  <si>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</si>
  <si>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</si>
  <si>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</si>
  <si>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</si>
  <si>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</si>
  <si>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</si>
  <si>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</si>
  <si>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</si>
  <si>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</si>
  <si>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</si>
  <si>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</si>
  <si>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</si>
  <si>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</si>
  <si>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</si>
  <si>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</si>
  <si>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</si>
  <si>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</si>
  <si>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</si>
  <si>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</si>
  <si>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</si>
  <si>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</si>
  <si>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</si>
  <si>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</si>
  <si>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</si>
  <si>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</si>
  <si>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</si>
  <si>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</si>
  <si>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</si>
  <si>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</si>
  <si>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</si>
  <si>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</si>
  <si>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</si>
  <si>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</si>
  <si>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</si>
  <si>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</si>
  <si>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</si>
  <si>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</si>
  <si>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</si>
  <si>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</si>
  <si>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</si>
  <si>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</si>
  <si>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</si>
  <si>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</si>
  <si>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</si>
  <si>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</si>
  <si>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</si>
  <si>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</si>
  <si>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</si>
  <si>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</si>
  <si>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</si>
  <si>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</si>
  <si>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</si>
  <si>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</si>
  <si>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</si>
  <si>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</si>
  <si>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</si>
  <si>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</si>
  <si>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</si>
  <si>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</si>
  <si>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</si>
  <si>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</si>
  <si>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</si>
  <si>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</si>
  <si>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</si>
  <si>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</si>
  <si>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</si>
  <si>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</si>
  <si>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</si>
  <si>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</si>
  <si>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</si>
  <si>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</si>
  <si>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</si>
  <si>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</si>
  <si>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</si>
  <si>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</si>
  <si>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</si>
  <si>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</si>
  <si>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</si>
  <si>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</si>
  <si>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</si>
  <si>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</si>
  <si>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</si>
  <si>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</si>
  <si>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</si>
  <si>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</si>
  <si>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</si>
  <si>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</si>
  <si>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</si>
  <si>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</si>
  <si>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</si>
  <si>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</si>
  <si>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</si>
  <si>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</si>
  <si>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</si>
  <si>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</si>
  <si>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</si>
  <si>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</si>
  <si>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</si>
  <si>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PCM-20251212-00001098</t>
  </si>
  <si>
    <t>60 m</t>
  </si>
  <si>
    <t>PCM-20251212-00001151</t>
  </si>
  <si>
    <t xml:space="preserve">Local down again / team on the way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</si>
  <si>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</si>
  <si>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</si>
  <si>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</si>
  <si>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</si>
  <si>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</si>
  <si>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</si>
  <si>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</si>
  <si>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</si>
  <si>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</si>
  <si>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</si>
  <si>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</si>
  <si>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</si>
  <si>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</si>
  <si>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PCM-20251212-00001184</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</si>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</sst>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7" dataDxfId="46" headerRowBorderDxfId="44" tableBorderDxfId="45" totalsRowBorderDxfId="43">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340.88794780092576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46003.836373726852</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46003.836373726852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46003.836373726852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46003.836373726852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46003.836373726852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46003.836373726852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46003.836373726852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46003.836373726852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46003.836373726852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46003.836373726852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46003.836373726852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46003.836373726852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46003.836373726852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46003.836373726852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46003.836373726852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46003.836373726852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46003.836373726852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46003.836373726852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46003.836373726852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46003.836373726852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46003.836373726852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46003.836373726852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46003.836373726852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46003.836373726852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46003.836373726852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46003.836373726852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46003.836373726852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46003.836373726852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46003.836373726852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46003.836373726852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46003.836373726852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46003.836373726852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46003.836373726852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46003.836373726852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46003.836373726852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46003.836373726852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46003.836373726852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46003.836373726852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46003.836373726852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46003.836373726852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46003.836373726852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46003.836373726852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46003.836373726852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46003.836373726852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46003.836373726852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46003.836373726852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46003.836373726852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46003.836373726852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46003.836373726852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46003.836373726852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46003.836373726852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46003.836373726852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46003.836373726852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46003.836373726852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46003.836373726852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46003.836373726852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46003.836373726852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46003.836373726852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46003.836373726852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46003.836373726852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46003.836373726852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46003.836373726852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46003.836373726852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46003.836373726852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46003.836373726852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46003.836373726852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46003.836373726852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46003.836373726852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46003.836373726852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46003.836373726852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46003.836373726852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46003.836373726852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46003.836373726852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46003.836373726852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46003.836373726852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46003.836373726852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46003.836373726852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46003.836373726852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46003.836373726852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46003.836373726852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46003.836373726852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46003.836373726852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46003.836373726852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46003.836373726852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46003.836373726852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46003.836373726852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46003.836373726852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46003.836373726852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46003.836373726852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46003.836373726852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46003.836373726852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46003.836373726852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46003.836373726852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46003.836373726852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46003.836373726852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46003.836373726852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46003.836373726852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46003.836373726852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46003.836373726852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46003.836373726852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46003.836373726852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46003.836373726852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46003.836373726852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46003.836373726852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46003.836373726852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46003.836373726852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46003.836373726852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46003.836373726852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46003.836373726852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46003.836373726852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46003.836373726852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46003.836373726852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46003.836373726852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46003.836373726852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46003.836373726852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46003.836373726852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46003.836373726852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46003.836373726852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46003.836373726852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46003.836373726852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46003.836373726852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46003.836373726852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46003.836373726852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46003.836373726852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46003.836373726852</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BC653EB6-42C8-4C4D-BD22-A41D55DD6E98}"/>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178.83653576389042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19.448954745370429</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6.4809917824095464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3.0044640046326094</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46003.836373726852</v>
      </c>
      <c r="H7" s="97"/>
      <c r="I7" s="18" t="str">
        <f>IFERROR(VLOOKUP(D7,DB!A:F,6,0),"")</f>
        <v/>
      </c>
      <c r="J7" s="18" t="str">
        <f>IFERROR(VLOOKUP(D7,DB!A:G,7,0),"")</f>
        <v/>
      </c>
      <c r="K7" s="19"/>
      <c r="L7" s="18" t="str">
        <f>IFERROR(VLOOKUP(D7,DB!A:I,9,0),"")</f>
        <v/>
      </c>
    </row>
    <row r="8" spans="1:12" ht="31.5" customHeight="1">
      <c r="A8" s="96"/>
      <c r="B8" s="18" t="str">
        <f>IFERROR(VLOOKUP(D8,DB!A:K,11,0),"")</f>
        <v>R2</v>
      </c>
      <c r="C8" s="18"/>
      <c r="D8" s="18" t="s">
        <v>39121</v>
      </c>
      <c r="E8" s="81"/>
      <c r="F8" s="97"/>
      <c r="G8" s="98">
        <f ca="1">IFERROR(NOW()-F8,"-")</f>
        <v>46003.836373726852</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46003.836373726852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46003.836373726852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46003.836373726852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46003.836373726852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46003.836373726852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46003.836373726852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46003.836373726852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46003.836373726852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46003.836373726852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46003.836373726852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46003.836373726852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46003.836373726852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46003.836373726852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46003.836373726852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46003.836373726852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46003.836373726852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46003.836373726852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46003.836373726852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46003.836373726852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46003.836373726852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46003.836373726852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46003.836373726852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46003.836373726852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46003.836373726852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46003.836373726852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46003.836373726852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46003.836373726852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46003.836373726852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46003.836373726852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46003.836373726852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46003.836373726852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46003.836373726852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46003.836373726852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46003.836373726852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46003.836373726852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46003.836373726852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46003.836373726852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46003.836373726852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46003.836373726852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46003.836373726852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46003.836373726852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46003.836373726852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46003.836373726852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46003.836373726852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46003.836373726852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46003.836373726852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46003.836373726852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46003.836373726852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46003.836373726852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46003.836373726852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46003.836373726852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46003.836373726852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46003.836373726852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46003.836373726852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46003.836373726852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46003.836373726852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46003.836373726852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46003.836373726852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46003.836373726852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46003.836373726852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46003.836373726852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46003.836373726852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46003.836373726852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46003.836373726852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46003.836373726852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46003.836373726852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46003.836373726852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46003.836373726852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46003.836373726852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46003.836373726852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46003.836373726852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46003.836373726852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46003.836373726852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46003.836373726852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46003.836373726852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46003.836373726852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46003.836373726852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46003.836373726852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46003.836373726852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46003.836373726852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46003.836373726852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46003.836373726852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46003.836373726852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46003.836373726852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46003.836373726852</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46003.836373726852</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46003.836373726852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46003.836373726852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46003.836373726852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46003.836373726852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46003.836373726852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46003.836373726852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46003.836373726852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46003.836373726852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46003.836373726852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46003.836373726852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46003.836373726852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46003.836373726852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46003.836373726852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46003.836373726852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46003.836373726852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46003.836373726852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46003.836373726852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46003.836373726852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46003.836373726852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46003.836373726852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46003.836373726852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46003.836373726852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46003.836373726852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46003.836373726852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46003.836373726852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46003.836373726852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46003.836373726852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46003.836373726852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46003.836373726852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46003.836373726852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46003.836373726852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46003.836373726852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46003.836373726852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46003.836373726852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46003.836373726852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46003.836373726852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46003.836373726852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46003.836373726852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46003.836373726852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46003.836373726852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46003.836373726852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46003.836373726852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46003.836373726852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46003.836373726852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46003.836373726852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46003.836373726852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46003.836373726852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46003.836373726852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46003.836373726852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46003.836373726852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46003.836373726852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46003.836373726852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46003.836373726852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46003.836373726852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46003.836373726852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46003.836373726852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46003.836373726852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46003.836373726852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46003.836373726852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46003.836373726852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46003.836373726852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46003.836373726852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46003.836373726852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46003.836373726852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46003.836373726852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46003.836373726852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46003.836373726852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46003.836373726852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46003.836373726852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46003.836373726852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46003.836373726852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46003.836373726852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46003.836373726852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46003.836373726852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46003.836373726852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46003.836373726852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46003.836373726852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46003.836373726852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46003.836373726852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46003.836373726852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46003.836373726852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46003.836373726852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46003.836373726852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46003.836373726852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46003.836373726852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46003.836373726852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46003.836373726852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46003.836373726852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46003.836373726852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46003.836373726852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46003.836373726852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46003.836373726852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46003.836373726852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46003.836373726852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46003.836373726852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46003.836373726852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46003.836373726852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46003.836373726852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46003.836373726852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46003.836373726852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46003.836373726852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46003.836373726852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46003.836373726852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46003.836373726852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46003.836373726852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46003.836373726852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46003.836373726852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46003.836373726852</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46003.836373726852</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46003.836373726852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46003.836373726852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46003.836373726852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46003.836373726852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46003.836373726852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46003.836373726852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46003.836373726852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46003.836373726852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46003.836373726852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46003.836373726852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46003.836373726852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46003.836373726852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46003.836373726852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46003.836373726852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46003.836373726852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46003.836373726852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46003.836373726852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46003.836373726852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46003.836373726852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46003.836373726852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46003.836373726852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46003.836373726852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46003.836373726852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46003.836373726852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46003.836373726852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46003.836373726852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46003.836373726852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46003.836373726852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46003.836373726852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46003.836373726852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46003.836373726852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46003.836373726852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46003.836373726852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46003.836373726852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46003.836373726852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46003.836373726852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46003.836373726852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46003.836373726852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46003.836373726852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46003.836373726852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46003.836373726852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46003.836373726852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46003.836373726852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46003.836373726852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46003.836373726852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46003.836373726852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46003.836373726852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46003.836373726852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46003.836373726852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46003.836373726852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46003.836373726852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46003.836373726852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46003.836373726852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46003.836373726852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46003.836373726852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46003.836373726852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46003.836373726852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46003.836373726852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46003.836373726852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46003.836373726852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46003.836373726852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46003.836373726852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46003.836373726852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46003.836373726852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46003.836373726852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46003.836373726852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46003.836373726852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46003.836373726852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46003.836373726852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46003.836373726852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46003.836373726852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46003.836373726852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46003.836373726852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46003.836373726852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46003.836373726852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46003.836373726852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46003.836373726852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46003.836373726852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46003.836373726852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46003.836373726852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46003.836373726852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46003.836373726852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46003.836373726852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46003.836373726852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46003.836373726852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46003.836373726852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46003.836373726852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46003.836373726852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46003.836373726852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46003.836373726852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46003.836373726852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46003.836373726852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46003.836373726852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46003.836373726852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46003.836373726852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46003.836373726852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46003.836373726852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46003.836373726852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46003.836373726852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46003.836373726852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46003.836373726852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46003.836373726852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46003.836373726852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46003.836373726852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46003.836373726852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46003.836373726852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46003.836373726852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46003.836373726852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46003.836373726852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46003.836373726852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46003.836373726852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46003.836373726852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46003.836373726852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46003.836373726852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46003.836373726852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46003.836373726852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46003.836373726852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46003.836373726852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46003.836373726852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46003.836373726852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46003.836373726852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46003.836373726852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46003.836373726852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46003.836373726852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46003.836373726852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46003.836373726852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46003.836373726852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46003.836373726852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46003.836373726852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46003.836373726852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46003.836373726852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46003.836373726852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46003.836373726852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46003.836373726852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46003.836373726852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46003.836373726852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46003.836373726852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46003.836373726852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46003.836373726852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46003.836373726852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46003.836373726852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46003.836373726852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46003.836373726852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46003.836373726852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46003.836373726852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46003.836373726852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46003.836373726852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46003.836373726852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46003.836373726852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46003.836373726852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46003.836373726852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46003.836373726852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46003.836373726852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46003.836373726852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46003.836373726852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46003.836373726852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46003.836373726852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46003.836373726852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46003.836373726852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46003.836373726852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46003.836373726852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46003.836373726852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46003.836373726852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46003.836373726852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46003.836373726852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46003.836373726852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46003.836373726852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46003.836373726852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46003.836373726852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46003.836373726852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46003.836373726852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46003.836373726852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46003.836373726852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46003.836373726852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46003.836373726852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46003.836373726852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46003.836373726852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46003.836373726852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46003.836373726852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46003.836373726852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46003.836373726852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46003.836373726852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46003.836373726852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46003.836373726852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46003.836373726852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46003.836373726852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46003.836373726852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46003.836373726852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46003.836373726852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46003.836373726852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46003.836373726852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46003.836373726852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46003.836373726852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46003.836373726852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46003.836373726852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46003.836373726852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46003.836373726852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46003.836373726852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46003.836373726852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46003.836373726852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46003.836373726852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46003.836373726852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46003.836373726852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46003.836373726852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46003.836373726852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46003.836373726852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46003.836373726852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46003.836373726852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46003.836373726852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46003.836373726852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46003.836373726852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46003.836373726852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46003.836373726852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46003.836373726852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46003.836373726852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46003.836373726852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46003.836373726852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46003.836373726852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46003.836373726852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46003.836373726852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46003.836373726852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46003.836373726852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46003.836373726852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46003.836373726852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46003.836373726852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46003.836373726852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46003.836373726852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46003.836373726852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46003.836373726852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46003.836373726852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46003.836373726852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46003.836373726852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46003.836373726852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46003.836373726852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46003.836373726852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46003.836373726852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46003.836373726852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46003.836373726852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46003.836373726852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46003.836373726852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46003.836373726852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46003.836373726852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46003.836373726852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46003.836373726852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46003.836373726852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46003.836373726852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46003.836373726852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46003.836373726852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46003.836373726852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46003.836373726852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46003.836373726852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46003.836373726852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46003.836373726852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46003.836373726852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46003.836373726852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46003.836373726852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46003.836373726852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46003.836373726852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46003.836373726852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46003.836373726852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46003.836373726852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46003.836373726852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46003.836373726852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46003.836373726852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46003.836373726852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46003.836373726852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46003.836373726852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46003.836373726852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46003.836373726852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46003.836373726852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46003.836373726852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46003.836373726852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46003.836373726852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46003.836373726852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46003.836373726852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46003.836373726852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46003.836373726852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46003.836373726852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46003.836373726852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46003.836373726852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46003.836373726852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46003.836373726852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46003.836373726852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46003.836373726852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46003.836373726852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46003.836373726852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46003.836373726852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46003.836373726852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46003.836373726852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46003.836373726852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46003.836373726852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46003.836373726852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46003.836373726852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46003.836373726852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46003.836373726852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46003.836373726852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46003.836373726852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46003.836373726852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46003.836373726852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46003.836373726852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46003.836373726852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46003.836373726852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46003.836373726852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46003.836373726852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46003.836373726852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46003.836373726852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46003.836373726852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46003.836373726852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46003.836373726852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46003.836373726852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46003.836373726852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46003.836373726852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46003.836373726852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46003.836373726852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46003.836373726852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46003.836373726852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46003.836373726852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46003.836373726852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46003.836373726852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46003.836373726852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46003.836373726852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46003.836373726852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46003.836373726852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46003.836373726852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46003.836373726852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46003.836373726852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46003.836373726852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46003.836373726852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46003.836373726852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46003.836373726852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46003.836373726852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46003.836373726852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46003.836373726852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46003.836373726852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46003.836373726852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46003.836373726852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46003.836373726852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46003.836373726852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46003.836373726852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46003.836373726852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46003.836373726852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46003.836373726852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46003.836373726852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46003.836373726852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46003.836373726852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46003.836373726852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46003.836373726852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46003.836373726852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46003.836373726852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46003.836373726852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46003.836373726852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46003.836373726852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46003.836373726852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46003.836373726852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46003.836373726852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46003.836373726852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46003.836373726852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46003.836373726852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46003.836373726852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46003.836373726852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46003.836373726852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46003.836373726852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46003.836373726852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46003.836373726852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46003.836373726852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46003.836373726852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46003.836373726852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46003.836373726852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46003.836373726852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46003.836373726852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46003.836373726852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46003.836373726852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46003.836373726852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46003.836373726852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46003.836373726852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46003.836373726852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46003.836373726852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46003.836373726852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46003.836373726852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46003.836373726852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46003.836373726852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46003.836373726852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46003.836373726852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46003.836373726852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46003.836373726852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46003.836373726852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46003.836373726852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46003.836373726852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46003.836373726852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46003.836373726852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46003.836373726852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46003.836373726852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46003.836373726852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46003.836373726852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46003.836373726852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46003.836373726852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46003.836373726852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46003.836373726852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46003.836373726852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46003.836373726852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46003.836373726852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46003.836373726852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46003.836373726852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46003.836373726852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46003.836373726852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46003.836373726852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46003.836373726852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46003.836373726852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46003.836373726852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46003.836373726852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46003.836373726852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46003.836373726852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46003.836373726852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46003.836373726852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46003.836373726852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46003.836373726852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46003.836373726852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46003.836373726852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46003.836373726852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46003.836373726852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46003.836373726852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46003.836373726852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46003.836373726852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46003.836373726852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46003.836373726852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46003.836373726852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46003.836373726852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46003.836373726852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46003.836373726852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46003.836373726852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46003.836373726852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46003.836373726852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46003.836373726852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46003.836373726852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46003.836373726852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46003.836373726852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46003.836373726852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46003.836373726852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46003.836373726852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46003.836373726852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46003.836373726852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46003.836373726852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46003.836373726852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46003.836373726852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46003.836373726852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46003.836373726852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46003.836373726852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46003.836373726852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46003.836373726852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46003.836373726852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46003.836373726852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46003.836373726852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46003.836373726852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46003.836373726852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46003.836373726852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46003.836373726852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46003.836373726852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46003.836373726852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46003.836373726852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46003.836373726852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46003.836373726852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46003.836373726852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46003.836373726852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46003.836373726852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46003.836373726852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46003.836373726852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46003.836373726852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46003.836373726852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46003.836373726852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46003.836373726852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46003.836373726852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46003.836373726852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46003.836373726852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46003.836373726852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46003.836373726852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46003.836373726852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46003.836373726852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46003.836373726852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46003.836373726852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46003.836373726852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46003.836373726852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46003.836373726852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46003.836373726852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46003.836373726852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46003.836373726852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46003.836373726852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46003.836373726852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46003.836373726852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46003.836373726852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46003.836373726852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46003.836373726852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46003.836373726852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46003.836373726852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46003.836373726852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46003.836373726852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46003.836373726852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46003.836373726852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46003.836373726852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46003.836373726852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46003.836373726852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46003.836373726852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46003.836373726852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46003.836373726852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46003.836373726852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46003.836373726852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46003.836373726852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46003.836373726852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46003.836373726852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46003.836373726852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46003.836373726852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46003.836373726852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46003.836373726852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46003.836373726852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46003.836373726852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46003.836373726852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46003.836373726852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46003.836373726852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46003.836373726852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46003.836373726852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46003.836373726852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46003.836373726852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46003.836373726852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46003.836373726852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46003.836373726852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46003.836373726852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46003.836373726852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46003.836373726852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46003.836373726852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46003.836373726852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46003.836373726852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46003.836373726852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46003.836373726852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46003.836373726852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46003.836373726852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46003.836373726852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46003.836373726852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46003.836373726852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46003.836373726852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46003.836373726852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46003.836373726852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46003.836373726852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46003.836373726852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46003.836373726852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46003.836373726852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46003.836373726852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46003.836373726852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46003.836373726852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46003.836373726852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46003.836373726852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46003.836373726852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46003.836373726852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46003.836373726852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46003.836373726852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46003.836373726852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46003.836373726852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46003.836373726852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46003.836373726852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46003.836373726852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46003.836373726852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46003.836373726852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46003.836373726852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46003.836373726852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46003.836373726852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46003.836373726852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46003.836373726852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46003.836373726852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46003.836373726852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46003.836373726852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46003.836373726852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46003.836373726852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46003.836373726852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46003.836373726852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46003.836373726852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46003.836373726852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46003.836373726852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46003.836373726852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46003.836373726852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46003.836373726852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46003.836373726852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46003.836373726852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46003.836373726852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46003.836373726852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46003.836373726852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46003.836373726852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46003.836373726852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46003.836373726852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46003.836373726852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46003.836373726852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46003.836373726852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46003.836373726852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46003.836373726852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46003.836373726852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46003.836373726852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46003.836373726852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46003.836373726852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46003.836373726852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46003.836373726852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46003.836373726852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46003.836373726852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46003.836373726852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46003.836373726852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46003.836373726852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46003.836373726852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46003.836373726852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46003.836373726852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46003.836373726852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46003.836373726852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46003.836373726852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46003.836373726852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46003.836373726852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46003.836373726852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46003.836373726852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46003.836373726852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46003.836373726852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46003.836373726852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46003.836373726852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46003.836373726852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46003.836373726852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46003.836373726852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46003.836373726852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46003.836373726852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46003.836373726852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46003.836373726852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46003.836373726852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46003.836373726852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46003.836373726852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46003.836373726852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46003.836373726852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46003.836373726852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46003.836373726852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46003.836373726852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46003.836373726852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46003.836373726852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46003.836373726852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46003.836373726852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46003.836373726852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46003.836373726852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46003.836373726852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46003.836373726852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46003.836373726852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46003.836373726852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46003.836373726852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46003.836373726852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46003.836373726852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46003.836373726852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46003.836373726852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46003.836373726852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46003.836373726852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46003.836373726852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46003.836373726852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46003.836373726852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46003.836373726852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46003.836373726852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46003.836373726852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46003.836373726852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46003.836373726852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46003.836373726852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46003.836373726852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46003.836373726852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46003.836373726852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46003.836373726852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46003.836373726852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46003.836373726852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46003.836373726852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46003.836373726852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46003.836373726852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46003.836373726852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46003.836373726852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46003.836373726852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46003.836373726852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46003.836373726852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46003.836373726852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46003.836373726852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46003.836373726852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46003.836373726852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46003.836373726852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46003.836373726852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46003.836373726852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46003.836373726852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46003.836373726852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46003.836373726852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46003.836373726852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46003.836373726852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46003.836373726852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46003.836373726852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46003.836373726852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46003.836373726852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46003.836373726852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46003.836373726852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46003.836373726852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46003.836373726852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46003.836373726852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46003.836373726852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46003.836373726852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46003.836373726852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46003.836373726852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46003.836373726852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46003.836373726852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46003.836373726852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46003.836373726852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46003.836373726852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46003.836373726852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46003.836373726852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46003.836373726852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46003.836373726852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46003.836373726852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46003.836373726852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46003.836373726852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46003.836373726852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46003.836373726852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46003.836373726852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46003.836373726852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46003.836373726852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46003.836373726852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46003.836373726852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46003.836373726852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46003.836373726852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46003.836373726852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46003.836373726852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46003.836373726852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46003.836373726852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46003.836373726852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46003.836373726852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46003.836373726852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46003.836373726852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46003.836373726852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46003.836373726852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46003.836373726852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46003.836373726852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46003.836373726852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46003.836373726852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46003.836373726852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46003.836373726852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46003.836373726852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46003.836373726852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46003.836373726852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46003.836373726852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46003.836373726852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46003.836373726852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46003.836373726852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46003.836373726852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46003.836373726852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46003.836373726852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46003.836373726852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46003.836373726852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46003.836373726852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46003.836373726852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46003.836373726852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46003.836373726852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46003.836373726852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46003.836373726852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46003.836373726852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46003.836373726852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46003.836373726852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46003.836373726852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46003.836373726852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46003.836373726852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46003.836373726852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46003.836373726852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46003.836373726852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46003.836373726852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46003.836373726852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46003.836373726852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46003.836373726852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46003.836373726852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46003.836373726852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46003.836373726852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46003.836373726852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46003.836373726852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46003.836373726852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46003.836373726852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46003.836373726852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46003.836373726852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46003.836373726852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46003.836373726852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46003.836373726852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46003.836373726852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46003.836373726852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46003.836373726852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46003.836373726852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46003.836373726852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46003.836373726852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46003.836373726852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46003.836373726852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46003.836373726852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46003.836373726852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46003.836373726852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46003.836373726852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46003.836373726852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46003.836373726852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46003.836373726852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46003.836373726852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46003.836373726852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46003.836373726852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46003.836373726852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46003.836373726852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46003.836373726852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46003.836373726852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46003.836373726852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46003.836373726852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46003.836373726852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46003.836373726852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46003.836373726852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46003.836373726852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46003.836373726852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46003.836373726852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46003.836373726852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46003.836373726852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46003.836373726852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46003.836373726852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46003.836373726852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46003.836373726852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46003.836373726852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46003.836373726852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46003.836373726852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46003.836373726852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46003.836373726852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46003.836373726852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46003.836373726852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46003.836373726852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46003.836373726852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46003.836373726852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46003.836373726852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46003.836373726852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46003.836373726852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46003.836373726852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46003.836373726852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46003.836373726852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46003.836373726852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46003.836373726852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46003.836373726852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46003.836373726852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46003.836373726852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46003.836373726852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46003.836373726852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46003.836373726852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46003.836373726852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46003.836373726852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46003.836373726852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46003.836373726852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46003.836373726852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46003.836373726852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46003.836373726852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46003.836373726852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46003.836373726852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46003.836373726852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46003.836373726852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46003.836373726852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46003.836373726852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46003.836373726852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46003.836373726852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46003.836373726852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46003.836373726852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46003.836373726852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46003.836373726852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46003.836373726852</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300.3556561342557</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5.0422302083316026</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36935</v>
      </c>
      <c r="E4" s="90" t="s">
        <v>39106</v>
      </c>
      <c r="F4" s="91">
        <v>46003.781122685185</v>
      </c>
      <c r="G4" s="92">
        <f ca="1">IFERROR(NOW()-F4,"")</f>
        <v>5.5251041667361278E-2</v>
      </c>
      <c r="H4" s="91">
        <v>46003.766192129631</v>
      </c>
      <c r="I4" s="106" t="str">
        <f>IFERROR(VLOOKUP(D4,DB!A:F,6,0),"")</f>
        <v>SCECO</v>
      </c>
      <c r="J4" s="106" t="str">
        <f>IFERROR(VLOOKUP(D4,DB!A:G,7,0),"")</f>
        <v>Dead</v>
      </c>
      <c r="K4" s="93" t="s">
        <v>39127</v>
      </c>
      <c r="L4" s="87" t="str">
        <f>IFERROR(VLOOKUP(D4,DB!A:I,9,0),"")</f>
        <v>Latis</v>
      </c>
    </row>
    <row r="5" spans="1:16" ht="15" customHeight="1">
      <c r="A5" s="106" t="s">
        <v>39128</v>
      </c>
      <c r="B5" s="106" t="str">
        <f>IFERROR(VLOOKUP(D5,DB!A:K,11,0),"")</f>
        <v>R4</v>
      </c>
      <c r="C5" s="89">
        <v>1</v>
      </c>
      <c r="D5" s="87" t="s">
        <v>29609</v>
      </c>
      <c r="E5" s="90" t="s">
        <v>39109</v>
      </c>
      <c r="F5" s="91">
        <v>46003.805543981478</v>
      </c>
      <c r="G5" s="92">
        <f ca="1">IFERROR(NOW()-F5,"")</f>
        <v>3.0829745373921469E-2</v>
      </c>
      <c r="H5" s="91">
        <v>46003.802037037036</v>
      </c>
      <c r="I5" s="106" t="str">
        <f>IFERROR(VLOOKUP(D5,DB!A:F,6,0),"")</f>
        <v>SCECO</v>
      </c>
      <c r="J5" s="106" t="str">
        <f>IFERROR(VLOOKUP(D5,DB!A:G,7,0),"")</f>
        <v>Dead</v>
      </c>
      <c r="K5" s="93" t="s">
        <v>39129</v>
      </c>
      <c r="L5" s="87" t="str">
        <f>IFERROR(VLOOKUP(D5,DB!A:I,9,0),"")</f>
        <v>Latis</v>
      </c>
    </row>
    <row r="6" spans="1:16" ht="15" customHeight="1">
      <c r="A6" s="106"/>
      <c r="B6" s="106" t="str">
        <f>IFERROR(VLOOKUP(D6,DB!A:K,11,0),"")</f>
        <v/>
      </c>
      <c r="C6" s="89"/>
      <c r="D6" s="87"/>
      <c r="E6" s="90"/>
      <c r="F6" s="91"/>
      <c r="G6" s="92">
        <f ca="1">IFERROR(NOW()-F6,"")</f>
        <v>46003.836373726852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46003.836373726852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46003.836373726852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46003.836373726852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46003.836373726852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46003.836373726852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46003.836373726852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46003.836373726852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46003.836373726852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46003.836373726852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46003.836373726852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46003.836373726852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46003.836373726852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46003.836373726852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46003.836373726852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46003.836373726852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46003.836373726852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46003.836373726852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46003.836373726852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46003.836373726852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46003.836373726852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46003.836373726852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46003.836373726852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46003.836373726852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46003.836373726852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46003.836373726852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46003.836373726852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46003.836373726852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46003.836373726852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46003.836373726852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46003.836373726852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46003.836373726852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46003.836373726852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46003.836373726852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46003.836373726852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46003.836373726852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46003.836373726852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46003.836373726852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46003.836373726852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46003.836373726852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46003.836373726852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46003.836373726852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46003.836373726852</v>
      </c>
      <c r="H48" s="91"/>
      <c r="I48" s="106" t="str">
        <f>IFERROR(VLOOKUP(D48,DB!A:F,6,0),"")</f>
        <v/>
      </c>
      <c r="J48" s="106" t="str">
        <f>IFERROR(VLOOKUP(D48,DB!A:G,7,0),"")</f>
        <v/>
      </c>
      <c r="K48" s="93"/>
      <c r="L48" s="8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39130</v>
      </c>
    </row>
    <row r="2" spans="1:13" s="39" customFormat="1">
      <c r="A2" s="37" t="s">
        <v>39131</v>
      </c>
      <c r="B2" s="37" t="str">
        <f>IFERROR(VLOOKUP(D2,[1]DB!A:K,11,0),"")</f>
        <v>R5</v>
      </c>
      <c r="C2" s="37">
        <v>3</v>
      </c>
      <c r="D2" s="99" t="s">
        <v>36085</v>
      </c>
      <c r="E2" s="37" t="s">
        <v>39106</v>
      </c>
      <c r="F2" s="38">
        <v>45891.832060185188</v>
      </c>
      <c r="G2" s="101">
        <f ca="1">IFERROR(NOW()-F2,"")</f>
        <v>112.00431354166358</v>
      </c>
      <c r="H2" s="38">
        <v>45891.790393518517</v>
      </c>
      <c r="I2" s="37" t="str">
        <f>IFERROR(VLOOKUP(D2,[1]DB!A:F,6,0),"")</f>
        <v>Generator-SG</v>
      </c>
      <c r="J2" s="37" t="str">
        <f>IFERROR(VLOOKUP(D2,[1]DB!A:G,7,0),"")</f>
        <v>Vandalized</v>
      </c>
      <c r="K2" s="37" t="s">
        <v>39132</v>
      </c>
      <c r="L2" s="37" t="str">
        <f>IFERROR(VLOOKUP(D2,[1]DB!A:I,9,0),"")</f>
        <v>Latis</v>
      </c>
      <c r="M2" s="154"/>
    </row>
    <row r="3" spans="1:13" s="39" customFormat="1" ht="30.75">
      <c r="A3" s="37" t="s">
        <v>39133</v>
      </c>
      <c r="B3" s="37" t="str">
        <f>IFERROR(VLOOKUP(D3,[1]DB!A:K,11,0),"")</f>
        <v>R5</v>
      </c>
      <c r="C3" s="37">
        <v>1</v>
      </c>
      <c r="D3" s="37" t="s">
        <v>33407</v>
      </c>
      <c r="E3" s="37" t="s">
        <v>39109</v>
      </c>
      <c r="F3" s="38">
        <v>45926.188877314817</v>
      </c>
      <c r="G3" s="101">
        <f t="shared" ref="G3" ca="1" si="0">IFERROR(NOW()-F3,"")</f>
        <v>77.647496412035252</v>
      </c>
      <c r="H3" s="38">
        <v>45926.158159722225</v>
      </c>
      <c r="I3" s="37" t="str">
        <f>IFERROR(VLOOKUP(D3,[1]DB!A:F,6,0),"")</f>
        <v>SCECO</v>
      </c>
      <c r="J3" s="37" t="str">
        <f>IFERROR(VLOOKUP(D3,[1]DB!A:G,7,0),"")</f>
        <v>Good</v>
      </c>
      <c r="K3" s="37" t="s">
        <v>39134</v>
      </c>
      <c r="L3" s="37" t="str">
        <f>IFERROR(VLOOKUP(D3,[1]DB!A:I,9,0),"")</f>
        <v>Latis</v>
      </c>
      <c r="M3" s="37"/>
    </row>
    <row r="4" spans="1:13" s="39" customFormat="1" ht="45.75" customHeight="1">
      <c r="A4" s="102" t="s">
        <v>39135</v>
      </c>
      <c r="B4" s="102" t="str">
        <f>IFERROR(VLOOKUP(D4,[1]DB!A:K,11,0),"")</f>
        <v>R5</v>
      </c>
      <c r="C4" s="102">
        <v>1</v>
      </c>
      <c r="D4" s="102" t="s">
        <v>34832</v>
      </c>
      <c r="E4" s="102" t="s">
        <v>39109</v>
      </c>
      <c r="F4" s="103">
        <v>45948.661111111112</v>
      </c>
      <c r="G4" s="104">
        <f t="shared" ref="G4" ca="1" si="1">IFERROR(NOW()-F4,"")</f>
        <v>55.175262615739484</v>
      </c>
      <c r="H4" s="103">
        <v>45948.661111111112</v>
      </c>
      <c r="I4" s="102" t="str">
        <f>IFERROR(VLOOKUP(D4,[1]DB!A:F,6,0),"")</f>
        <v>SCECO</v>
      </c>
      <c r="J4" s="102" t="str">
        <f>IFERROR(VLOOKUP(D4,[1]DB!A:G,7,0),"")</f>
        <v>Dead</v>
      </c>
      <c r="K4" s="102" t="s">
        <v>39136</v>
      </c>
      <c r="L4" s="102" t="str">
        <f>IFERROR(VLOOKUP(D4,[1]DB!A:I,9,0),"")</f>
        <v>Latis</v>
      </c>
      <c r="M4" s="37"/>
    </row>
    <row r="5" spans="1:13" s="39" customFormat="1" ht="30.75">
      <c r="A5" s="102" t="s">
        <v>39137</v>
      </c>
      <c r="B5" s="102" t="str">
        <f>IFERROR(VLOOKUP(D5,[1]DB!A:K,11,0),"")</f>
        <v>R5</v>
      </c>
      <c r="C5" s="102">
        <v>1</v>
      </c>
      <c r="D5" s="102" t="s">
        <v>36592</v>
      </c>
      <c r="E5" s="102" t="s">
        <v>39106</v>
      </c>
      <c r="F5" s="103">
        <v>45981.373298611114</v>
      </c>
      <c r="G5" s="104">
        <f ca="1">IFERROR(NOW()-F5,"")</f>
        <v>22.46307511573832</v>
      </c>
      <c r="H5" s="130">
        <v>45981.360798611109</v>
      </c>
      <c r="I5" s="102" t="str">
        <f>IFERROR(VLOOKUP(D5,[1]DB!A:F,6,0),"")</f>
        <v>SCECO</v>
      </c>
      <c r="J5" s="102" t="str">
        <f>IFERROR(VLOOKUP(D5,[1]DB!A:G,7,0),"")</f>
        <v>Dead</v>
      </c>
      <c r="K5" s="102" t="s">
        <v>39138</v>
      </c>
      <c r="L5" s="102" t="str">
        <f>IFERROR(VLOOKUP(D5,[1]DB!A:I,9,0),"")</f>
        <v>Latis</v>
      </c>
      <c r="M5" s="37"/>
    </row>
    <row r="6" spans="1:13">
      <c r="A6" s="37" t="s">
        <v>39139</v>
      </c>
      <c r="B6" s="37" t="str">
        <f>IFERROR(VLOOKUP(D6,[1]DB!A:K,11,0),"")</f>
        <v>R5</v>
      </c>
      <c r="C6" s="37">
        <v>1</v>
      </c>
      <c r="D6" s="37" t="s">
        <v>37850</v>
      </c>
      <c r="E6" s="37" t="s">
        <v>39106</v>
      </c>
      <c r="F6" s="38">
        <v>45997.107488425929</v>
      </c>
      <c r="G6" s="129">
        <f t="shared" ref="G6" ca="1" si="2">IFERROR(NOW()-F6,"")</f>
        <v>6.7288853009231389</v>
      </c>
      <c r="H6" s="38">
        <v>45997.093599537038</v>
      </c>
      <c r="I6" s="37" t="str">
        <f>IFERROR(VLOOKUP(D6,[1]DB!A:F,6,0),"")</f>
        <v>SCECO</v>
      </c>
      <c r="J6" s="37" t="str">
        <f>IFERROR(VLOOKUP(D6,[1]DB!A:G,7,0),"")</f>
        <v>In progress</v>
      </c>
      <c r="K6" s="37" t="s">
        <v>39140</v>
      </c>
      <c r="L6" s="37" t="str">
        <f>IFERROR(VLOOKUP(D6,[1]DB!A:I,9,0),"")</f>
        <v>Latis</v>
      </c>
      <c r="M6" s="37"/>
    </row>
    <row r="7" spans="1:13">
      <c r="A7" s="99" t="s">
        <v>39141</v>
      </c>
      <c r="B7" s="37" t="str">
        <f>IFERROR(VLOOKUP(D7,[1]DB!A:K,11,0),"")</f>
        <v>R5</v>
      </c>
      <c r="C7" s="37">
        <v>1</v>
      </c>
      <c r="D7" s="37" t="s">
        <v>33475</v>
      </c>
      <c r="E7" s="37" t="s">
        <v>39106</v>
      </c>
      <c r="F7" s="38">
        <v>46002.119513888887</v>
      </c>
      <c r="G7" s="129">
        <f ca="1">IFERROR(NOW()-F7,"")</f>
        <v>1.7168598379648756</v>
      </c>
      <c r="H7" s="38">
        <v>46002.086875000001</v>
      </c>
      <c r="I7" s="37" t="str">
        <f>IFERROR(VLOOKUP(D7,[1]DB!A:F,6,0),"")</f>
        <v>SCECO</v>
      </c>
      <c r="J7" s="37" t="str">
        <f>IFERROR(VLOOKUP(D7,[1]DB!A:G,7,0),"")</f>
        <v>Good</v>
      </c>
      <c r="K7" s="37" t="s">
        <v>39142</v>
      </c>
      <c r="L7" s="37" t="str">
        <f>IFERROR(VLOOKUP(D7,[1]DB!A:I,9,0),"")</f>
        <v>Latis</v>
      </c>
      <c r="M7" s="37"/>
    </row>
    <row r="8" spans="1:13">
      <c r="A8" s="151"/>
      <c r="B8" s="37" t="str">
        <f>IFERROR(VLOOKUP(D8,[1]DB!A:K,11,0),"")</f>
        <v/>
      </c>
      <c r="C8" s="151"/>
      <c r="D8" s="151"/>
      <c r="E8" s="151"/>
      <c r="F8" s="152"/>
      <c r="G8" s="153">
        <f t="shared" ref="G8:G57" ca="1" si="3">IFERROR(NOW()-F8,"")</f>
        <v>46003.836373726852</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46003.836373726852</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46003.836373726852</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46003.836373726852</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46003.836373726852</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46003.836373726852</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46003.836373726852</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46003.836373726852</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46003.836373726852</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46003.836373726852</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46003.836373726852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46003.836373726852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46003.836373726852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46003.836373726852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46003.836373726852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46003.836373726852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46003.836373726852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46003.836373726852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46003.836373726852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46003.836373726852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46003.836373726852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46003.836373726852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46003.836373726852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46003.836373726852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46003.836373726852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46003.836373726852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46003.836373726852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46003.836373726852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46003.836373726852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46003.836373726852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46003.836373726852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46003.836373726852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46003.836373726852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46003.836373726852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46003.836373726852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46003.836373726852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46003.836373726852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46003.836373726852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46003.836373726852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46003.836373726852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46003.836373726852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46003.836373726852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46003.836373726852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46003.836373726852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46003.836373726852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46003.836373726852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46003.836373726852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46003.836373726852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46003.836373726852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46003.836373726852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46003.836373726852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46003.836373726852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46003.836373726852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46003.836373726852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46003.836373726852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46003.836373726852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46003.836373726852</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tabSelected="1" workbookViewId="0">
      <selection activeCell="A4" sqref="A4"/>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39143</v>
      </c>
      <c r="B2" s="114" t="str">
        <f>IFERROR(VLOOKUP(D2,DB!A:K,11,0),"")</f>
        <v>R6</v>
      </c>
      <c r="C2" s="115">
        <v>1</v>
      </c>
      <c r="D2" s="114" t="s">
        <v>39032</v>
      </c>
      <c r="E2" s="136" t="s">
        <v>39109</v>
      </c>
      <c r="F2" s="116">
        <v>46003.773425925923</v>
      </c>
      <c r="G2" s="72">
        <f t="shared" ref="G2:G43" ca="1" si="0">IFERROR(NOW()-F2,"-")</f>
        <v>6.2947800928668585E-2</v>
      </c>
      <c r="H2" s="116">
        <v>46003.767731481479</v>
      </c>
      <c r="I2" s="114" t="str">
        <f>IFERROR(VLOOKUP(D2,DB!A:F,6,0),"")</f>
        <v>Generator-SG</v>
      </c>
      <c r="J2" s="114" t="str">
        <f>IFERROR(VLOOKUP(D2,DB!A:G,7,0),"")</f>
        <v>Dead</v>
      </c>
      <c r="K2" s="117" t="s">
        <v>39144</v>
      </c>
      <c r="L2" s="131" t="str">
        <f>IFERROR(VLOOKUP(D2,DB!A:I,9,0),"")</f>
        <v>Latis</v>
      </c>
    </row>
    <row r="3" spans="1:16382" ht="31.5" customHeight="1">
      <c r="A3" s="113"/>
      <c r="B3" s="114" t="str">
        <f>IFERROR(VLOOKUP(D3,DB!A:K,11,0),"")</f>
        <v/>
      </c>
      <c r="C3" s="115"/>
      <c r="D3" s="114"/>
      <c r="E3" s="136"/>
      <c r="F3" s="116"/>
      <c r="G3" s="72">
        <f t="shared" ca="1" si="0"/>
        <v>46003.836373726852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46003.836373726852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46003.836373726852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46003.836373726852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46003.836373726852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46003.836373726852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46003.836373726852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46003.836373726852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46003.836373726852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46003.836373726852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46003.836373726852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46003.836373726852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46003.836373726852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46003.836373726852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46003.836373726852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46003.836373726852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46003.836373726852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46003.836373726852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46003.836373726852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46003.836373726852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46003.836373726852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46003.836373726852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46003.836373726852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46003.836373726852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46003.836373726852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46003.836373726852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46003.836373726852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46003.836373726852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46003.836373726852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46003.836373726852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46003.836373726852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46003.836373726852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46003.836373726852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46003.836373726852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46003.836373726852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46003.836373726852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46003.836373726852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46003.836373726852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46003.836373726852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46003.836373726852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46003.836373726852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46003.836373726852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46003.836373726852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46003.836373726852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46003.836373726852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46003.836373726852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46003.836373726852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46003.836373726852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46003.836373726852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46003.836373726852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46003.836373726852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46003.836373726852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46003.836373726852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46003.836373726852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46003.836373726852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46003.836373726852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46003.836373726852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46003.836373726852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46003.836373726852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46003.836373726852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46003.836373726852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46003.836373726852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46003.836373726852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46003.836373726852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46003.836373726852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46003.836373726852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46003.836373726852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46003.836373726852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46003.836373726852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46003.836373726852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46003.836373726852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46003.836373726852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46003.836373726852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46003.836373726852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46003.836373726852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46003.836373726852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46003.836373726852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46003.836373726852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46003.836373726852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46003.836373726852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46003.836373726852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46003.836373726852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46003.836373726852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46003.836373726852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46003.836373726852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46003.836373726852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46003.836373726852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46003.836373726852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46003.836373726852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46003.836373726852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46003.836373726852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46003.836373726852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46003.836373726852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46003.836373726852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46003.836373726852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46003.836373726852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46003.836373726852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46003.836373726852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46003.836373726852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46003.836373726852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46003.836373726852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46003.836373726852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46003.836373726852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46003.836373726852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46003.836373726852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46003.836373726852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46003.836373726852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46003.836373726852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46003.836373726852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46003.836373726852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46003.836373726852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46003.836373726852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46003.836373726852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46003.836373726852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46003.836373726852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46003.836373726852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46003.836373726852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46003.836373726852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46003.836373726852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46003.836373726852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46003.836373726852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46003.836373726852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46003.836373726852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46003.836373726852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46003.836373726852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46003.836373726852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46003.836373726852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46003.836373726852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46003.836373726852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46003.836373726852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46003.836373726852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46003.836373726852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46003.836373726852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46003.836373726852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46003.836373726852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46003.836373726852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46003.836373726852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46003.836373726852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46003.836373726852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46003.836373726852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46003.836373726852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46003.836373726852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46003.836373726852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46003.836373726852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46003.836373726852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46003.836373726852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46003.836373726852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46003.836373726852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46003.836373726852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46003.836373726852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46003.836373726852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46003.836373726852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46003.836373726852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46003.836373726852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46003.836373726852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46003.836373726852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46003.836373726852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46003.836373726852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46003.836373726852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46003.836373726852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46003.836373726852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46003.836373726852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46003.836373726852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46003.836373726852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46003.836373726852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46003.836373726852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46003.836373726852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46003.836373726852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46003.836373726852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46003.836373726852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46003.836373726852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46003.836373726852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46003.836373726852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46003.836373726852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46003.836373726852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46003.836373726852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46003.836373726852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46003.836373726852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46003.836373726852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46003.836373726852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46003.836373726852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46003.836373726852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46003.836373726852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46003.836373726852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46003.836373726852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46003.836373726852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46003.836373726852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46003.836373726852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46003.836373726852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46003.836373726852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46003.836373726852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46003.836373726852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46003.836373726852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46003.836373726852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46003.836373726852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46003.836373726852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46003.836373726852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46003.836373726852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46003.836373726852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46003.836373726852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46003.836373726852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46003.836373726852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46003.836373726852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46003.836373726852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46003.836373726852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46003.836373726852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46003.836373726852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46003.836373726852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46003.836373726852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46003.836373726852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46003.836373726852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46003.836373726852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46003.836373726852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46003.836373726852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46003.836373726852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46003.836373726852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46003.836373726852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46003.836373726852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46003.836373726852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46003.836373726852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46003.836373726852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46003.836373726852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46003.836373726852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46003.836373726852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46003.836373726852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46003.836373726852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46003.836373726852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46003.836373726852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46003.836373726852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46003.836373726852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46003.836373726852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46003.836373726852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46003.836373726852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46003.836373726852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46003.836373726852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46003.836373726852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46003.836373726852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46003.836373726852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46003.836373726852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46003.836373726852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46003.836373726852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46003.836373726852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46003.836373726852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46003.836373726852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46003.836373726852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46003.836373726852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46003.836373726852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46003.836373726852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46003.836373726852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46003.836373726852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46003.836373726852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46003.836373726852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46003.836373726852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46003.836373726852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46003.836373726852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46003.836373726852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46003.836373726852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46003.836373726852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46003.836373726852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46003.836373726852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46003.836373726852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46003.836373726852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46003.836373726852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46003.836373726852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46003.836373726852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46003.836373726852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46003.836373726852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46003.836373726852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46003.836373726852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46003.836373726852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46003.836373726852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46003.836373726852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46003.836373726852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46003.836373726852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46003.836373726852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46003.836373726852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46003.836373726852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46003.836373726852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46003.836373726852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46003.836373726852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46003.836373726852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46003.836373726852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46003.836373726852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46003.836373726852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46003.836373726852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46003.836373726852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46003.836373726852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46003.836373726852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46003.836373726852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46003.836373726852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46003.836373726852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46003.836373726852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46003.836373726852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46003.836373726852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46003.836373726852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46003.836373726852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46003.836373726852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46003.836373726852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46003.836373726852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46003.836373726852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46003.836373726852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46003.836373726852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46003.836373726852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46003.836373726852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46003.836373726852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46003.836373726852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46003.836373726852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46003.836373726852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46003.836373726852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46003.836373726852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46003.836373726852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46003.836373726852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46003.836373726852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46003.836373726852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46003.836373726852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46003.836373726852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46003.836373726852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46003.836373726852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46003.836373726852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46003.836373726852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46003.836373726852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46003.836373726852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46003.836373726852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46003.836373726852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46003.836373726852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46003.836373726852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46003.836373726852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46003.836373726852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46003.836373726852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46003.836373726852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46003.836373726852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46003.836373726852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46003.836373726852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46003.836373726852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46003.836373726852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46003.836373726852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46003.836373726852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46003.836373726852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46003.836373726852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46003.836373726852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46003.836373726852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46003.836373726852</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46003.836373726852</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2025-12-12T17:06:14Z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