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58" documentId="120_S{2AC9BD13-BADA-5192-A53E-5A8FF88502F6}" xr6:coauthVersionLast="47" xr6:coauthVersionMax="47" xr10:uidLastSave="{810CE24A-87F8-48B6-9592-57F35080C05D}"/>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<sst xmlns="http://schemas.openxmlformats.org/spreadsheetml/2006/main" count="181529" uniqueCount="39143">
  <si>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</si>
  <si>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</si>
  <si>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</si>
  <si>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</si>
  <si>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</si>
  <si>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</si>
  <si>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</si>
  <si>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</si>
  <si>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</si>
  <si>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</si>
  <si>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</si>
  <si>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</si>
  <si>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</si>
  <si>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</si>
  <si>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</si>
  <si>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</si>
  <si>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</si>
  <si>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</si>
  <si>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</si>
  <si>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</si>
  <si>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</si>
  <si>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</si>
  <si>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</si>
  <si>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</si>
  <si>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</si>
  <si>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</si>
  <si>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</si>
  <si>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</si>
  <si>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</si>
  <si>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</si>
  <si>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</si>
  <si>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</si>
  <si>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</si>
  <si>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</si>
  <si>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</si>
  <si>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</si>
  <si>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</si>
  <si>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</si>
  <si>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</si>
  <si>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</si>
  <si>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</si>
  <si>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</si>
  <si>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</si>
  <si>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</si>
  <si>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</si>
  <si>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</si>
  <si>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</si>
  <si>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</si>
  <si>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</si>
  <si>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</si>
  <si>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</si>
  <si>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</si>
  <si>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</si>
  <si>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</si>
  <si>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</si>
  <si>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</si>
  <si>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</si>
  <si>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</si>
  <si>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</si>
  <si>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</si>
  <si>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</si>
  <si>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</si>
  <si>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</si>
  <si>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</si>
  <si>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</si>
  <si>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</si>
  <si>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</si>
  <si>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</si>
  <si>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</si>
  <si>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</si>
  <si>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</si>
  <si>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</si>
  <si>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</si>
  <si>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</si>
  <si>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</si>
  <si>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</si>
  <si>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</si>
  <si>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</si>
  <si>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</si>
  <si>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</si>
  <si>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</si>
  <si>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</si>
  <si>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</si>
  <si>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</si>
  <si>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</si>
  <si>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</si>
  <si>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</si>
  <si>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</si>
  <si>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</si>
  <si>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</si>
  <si>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</si>
  <si>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</si>
  <si>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</si>
  <si>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</si>
  <si>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</si>
  <si>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</si>
  <si>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</si>
  <si>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</si>
  <si>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</si>
  <si>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</si>
  <si>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</si>
  <si>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</si>
  <si>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</si>
  <si>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</si>
  <si>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</si>
  <si>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</si>
  <si>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</si>
  <si>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</si>
  <si>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</si>
  <si>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</si>
  <si>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</si>
  <si>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</si>
  <si>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</si>
  <si>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</si>
  <si>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</si>
  <si>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</si>
  <si>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</si>
  <si>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</si>
  <si>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</si>
  <si>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</si>
  <si>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</si>
  <si>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</si>
  <si>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</si>
  <si>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</si>
  <si>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</si>
  <si>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</si>
  <si>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</si>
  <si>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</si>
  <si>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</si>
  <si>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</si>
  <si>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</si>
  <si>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</si>
  <si>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</si>
  <si>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</si>
  <si>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</si>
  <si>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</si>
  <si>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</si>
  <si>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</si>
  <si>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</si>
  <si>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</si>
  <si>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</si>
  <si>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</si>
  <si>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</si>
  <si>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</si>
  <si>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</si>
  <si>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</si>
  <si>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</si>
  <si>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</si>
  <si>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</si>
  <si>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</si>
  <si>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</si>
  <si>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</si>
  <si>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</si>
  <si>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</si>
  <si>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</si>
  <si>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</si>
  <si>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</si>
  <si>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</si>
  <si>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</si>
  <si>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</si>
  <si>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</si>
  <si>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</si>
  <si>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</si>
  <si>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</si>
  <si>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</si>
  <si>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</si>
  <si>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</si>
  <si>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</si>
  <si>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</si>
  <si>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</si>
  <si>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</si>
  <si>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</si>
  <si>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</si>
  <si>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</si>
  <si>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</si>
  <si>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</si>
  <si>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</si>
  <si>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</si>
  <si>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</si>
  <si>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</si>
  <si>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</si>
  <si>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</si>
  <si>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</si>
  <si>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</si>
  <si>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</si>
  <si>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</si>
  <si>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</si>
  <si>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</si>
  <si>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</si>
  <si>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</si>
  <si>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</si>
  <si>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</si>
  <si>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</si>
  <si>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</si>
  <si>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</si>
  <si>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</si>
  <si>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</si>
  <si>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</si>
  <si>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</si>
  <si>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</si>
  <si>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</si>
  <si>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</si>
  <si>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</si>
  <si>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</si>
  <si>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</si>
  <si>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</si>
  <si>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</si>
  <si>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</si>
  <si>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</si>
  <si>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</si>
  <si>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</si>
  <si>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</si>
  <si>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</si>
  <si>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</si>
  <si>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</si>
  <si>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</si>
  <si>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</si>
  <si>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</si>
  <si>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</si>
  <si>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</si>
  <si>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</si>
  <si>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</si>
  <si>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</si>
  <si>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</si>
  <si>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</si>
  <si>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</si>
  <si>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</si>
  <si>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</si>
  <si>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</si>
  <si>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</si>
  <si>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</si>
  <si>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</si>
  <si>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</si>
  <si>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</si>
  <si>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</si>
  <si>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</si>
  <si>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</si>
  <si>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</si>
  <si>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</si>
  <si>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</si>
  <si>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</si>
  <si>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</si>
  <si>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</si>
  <si>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</si>
  <si>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</si>
  <si>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</si>
  <si>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</si>
  <si>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</si>
  <si>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</si>
  <si>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</si>
  <si>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</si>
  <si>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</si>
  <si>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</si>
  <si>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</si>
  <si>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</si>
  <si>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</si>
  <si>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</si>
  <si>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</si>
  <si>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</si>
  <si>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</si>
  <si>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</si>
  <si>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</si>
  <si>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</si>
  <si>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</si>
  <si>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</si>
  <si>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</si>
  <si>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</si>
  <si>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</si>
  <si>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</si>
  <si>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</si>
  <si>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</si>
  <si>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</si>
  <si>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</si>
  <si>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</si>
  <si>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</si>
  <si>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</si>
  <si>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</si>
  <si>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</si>
  <si>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</si>
  <si>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</si>
  <si>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</si>
  <si>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</si>
  <si>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</si>
  <si>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</si>
  <si>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</si>
  <si>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</si>
  <si>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</si>
  <si>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</si>
  <si>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</si>
  <si>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</si>
  <si>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</si>
  <si>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</si>
  <si>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</si>
  <si>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</si>
  <si>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</si>
  <si>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</si>
  <si>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</si>
  <si>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</si>
  <si>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</si>
  <si>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</si>
  <si>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</si>
  <si>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</si>
  <si>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</si>
  <si>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</si>
  <si>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</si>
  <si>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</si>
  <si>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</si>
  <si>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</si>
  <si>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</si>
  <si>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</si>
  <si>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</si>
  <si>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</si>
  <si>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</si>
  <si>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</si>
  <si>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</si>
  <si>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</si>
  <si>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</si>
  <si>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</si>
  <si>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</si>
  <si>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</si>
  <si>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</si>
  <si>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</si>
  <si>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</si>
  <si>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</si>
  <si>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</si>
  <si>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</si>
  <si>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</si>
  <si>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</si>
  <si>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</si>
  <si>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</si>
  <si>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</si>
  <si>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</si>
  <si>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</si>
  <si>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</si>
  <si>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</si>
  <si>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</si>
  <si>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</si>
  <si>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</si>
  <si>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</si>
  <si>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</si>
  <si>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</si>
  <si>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</si>
  <si>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</si>
  <si>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</si>
  <si>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</si>
  <si>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</si>
  <si>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</si>
  <si>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</si>
  <si>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</si>
  <si>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</si>
  <si>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</si>
  <si>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</si>
  <si>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</si>
  <si>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</si>
  <si>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</si>
  <si>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</si>
  <si>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</si>
  <si>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</si>
  <si>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</si>
  <si>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</si>
  <si>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</si>
  <si>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</si>
  <si>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</si>
  <si>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</si>
  <si>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</si>
  <si>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</si>
  <si>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</si>
  <si>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</si>
  <si>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</si>
  <si>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</si>
  <si>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</si>
  <si>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</si>
  <si>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</si>
  <si>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</si>
  <si>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</si>
  <si>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</si>
  <si>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</si>
  <si>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</si>
  <si>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</si>
  <si>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</si>
  <si>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</si>
  <si>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</si>
  <si>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</si>
  <si>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</si>
  <si>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</si>
  <si>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</si>
  <si>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</si>
  <si>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</si>
  <si>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</si>
  <si>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</si>
  <si>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</si>
  <si>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</si>
  <si>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</si>
  <si>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</si>
  <si>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</si>
  <si>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</si>
  <si>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</si>
  <si>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</si>
  <si>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</si>
  <si>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</si>
  <si>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</si>
  <si>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</si>
  <si>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</si>
  <si>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</si>
  <si>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</si>
  <si>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</si>
  <si>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</si>
  <si>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</si>
  <si>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</si>
  <si>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</si>
  <si>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</si>
  <si>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</si>
  <si>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</si>
  <si>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</si>
  <si>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</si>
  <si>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</si>
  <si>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</si>
  <si>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</si>
  <si>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</si>
  <si>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</si>
  <si>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</si>
  <si>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</si>
  <si>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</si>
  <si>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</si>
  <si>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</si>
  <si>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</si>
  <si>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</si>
  <si>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</si>
  <si>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</si>
  <si>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</si>
  <si>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</si>
  <si>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</si>
  <si>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</si>
  <si>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</si>
  <si>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</si>
  <si>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</si>
  <si>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</si>
  <si>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</si>
  <si>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</si>
  <si>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</si>
  <si>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</si>
  <si>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</si>
  <si>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</si>
  <si>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</si>
  <si>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</si>
  <si>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</si>
  <si>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</si>
  <si>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</si>
  <si>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</si>
  <si>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</si>
  <si>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</si>
  <si>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</si>
  <si>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</si>
  <si>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</si>
  <si>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</si>
  <si>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</si>
  <si>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</si>
  <si>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</si>
  <si>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</si>
  <si>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</si>
  <si>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</si>
  <si>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</si>
  <si>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</si>
  <si>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</si>
  <si>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</si>
  <si>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</si>
  <si>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</si>
  <si>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</si>
  <si>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</si>
  <si>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</si>
  <si>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</si>
  <si>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</si>
  <si>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</si>
  <si>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</si>
  <si>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</si>
  <si>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</si>
  <si>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</si>
  <si>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</si>
  <si>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</si>
  <si>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</si>
  <si>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</si>
  <si>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</si>
  <si>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</si>
  <si>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</si>
  <si>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</si>
  <si>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</si>
  <si>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</si>
  <si>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</si>
  <si>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</si>
  <si>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</si>
  <si>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</si>
  <si>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</si>
  <si>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</si>
  <si>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</si>
  <si>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</si>
  <si>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</si>
  <si>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</si>
  <si>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</si>
  <si>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</si>
  <si>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</si>
  <si>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</si>
  <si>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</si>
  <si>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</si>
  <si>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</si>
  <si>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</si>
  <si>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</si>
  <si>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</si>
  <si>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</si>
  <si>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</si>
  <si>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</si>
  <si>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</si>
  <si>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</si>
  <si>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</si>
  <si>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</si>
  <si>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</si>
  <si>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</si>
  <si>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</si>
  <si>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</si>
  <si>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</si>
  <si>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</si>
  <si>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</si>
  <si>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</si>
  <si>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</si>
  <si>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</si>
  <si>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</si>
  <si>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</si>
  <si>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</si>
  <si>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</si>
  <si>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</si>
  <si>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</si>
  <si>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</si>
  <si>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</si>
  <si>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</si>
  <si>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</si>
  <si>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</si>
  <si>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</si>
  <si>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</si>
  <si>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</si>
  <si>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</si>
  <si>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</si>
  <si>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</si>
  <si>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</si>
  <si>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</si>
  <si>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</si>
  <si>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</si>
  <si>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</si>
  <si>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</si>
  <si>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</si>
  <si>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</si>
  <si>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</si>
  <si>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</si>
  <si>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</si>
  <si>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</si>
  <si>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</si>
  <si>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</si>
  <si>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</si>
  <si>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</si>
  <si>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</si>
  <si>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</si>
  <si>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</si>
  <si>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</si>
  <si>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</si>
  <si>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</si>
  <si>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</si>
  <si>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</si>
  <si>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</si>
  <si>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</si>
  <si>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</si>
  <si>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</si>
  <si>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</si>
  <si>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</si>
  <si>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</si>
  <si>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</si>
  <si>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</si>
  <si>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</si>
  <si>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</si>
  <si>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</si>
  <si>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</si>
  <si>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</si>
  <si>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</si>
  <si>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</si>
  <si>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</si>
  <si>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</si>
  <si>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</si>
  <si>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</si>
  <si>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</si>
  <si>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</si>
  <si>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</si>
  <si>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</si>
  <si>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</si>
  <si>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</si>
  <si>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</si>
  <si>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</si>
  <si>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</si>
  <si>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</si>
  <si>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</si>
  <si>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</si>
  <si>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</si>
  <si>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</si>
  <si>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</si>
  <si>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</si>
  <si>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</si>
  <si>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</si>
  <si>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</si>
  <si>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</si>
  <si>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</si>
  <si>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</si>
  <si>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</si>
  <si>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</si>
  <si>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</si>
  <si>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</si>
  <si>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</si>
  <si>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</si>
  <si>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</si>
  <si>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</si>
  <si>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</si>
  <si>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</si>
  <si>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</si>
  <si>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</si>
  <si>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</si>
  <si>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</si>
  <si>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</si>
  <si>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</si>
  <si>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</si>
  <si>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</si>
  <si>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</si>
  <si>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</si>
  <si>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</si>
  <si>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</si>
  <si>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</si>
  <si>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</si>
  <si>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</si>
  <si>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</si>
  <si>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</si>
  <si>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</si>
  <si>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</si>
  <si>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</si>
  <si>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</si>
  <si>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</si>
  <si>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</si>
  <si>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</si>
  <si>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</si>
  <si>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</si>
  <si>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</si>
  <si>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</si>
  <si>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</si>
  <si>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</si>
  <si>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</si>
  <si>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</si>
  <si>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</si>
  <si>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</si>
  <si>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</si>
  <si>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</si>
  <si>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</si>
  <si>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</si>
  <si>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</si>
  <si>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</si>
  <si>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</si>
  <si>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</si>
  <si>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</si>
  <si>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</si>
  <si>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</si>
  <si>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</si>
  <si>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</si>
  <si>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</si>
  <si>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</si>
  <si>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</si>
  <si>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</si>
  <si>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</si>
  <si>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</si>
  <si>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</si>
  <si>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</si>
  <si>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</si>
  <si>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</si>
  <si>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</si>
  <si>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</si>
  <si>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</si>
  <si>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</si>
  <si>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</si>
  <si>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</si>
  <si>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</si>
  <si>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</si>
  <si>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</si>
  <si>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</si>
  <si>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</si>
  <si>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</si>
  <si>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</si>
  <si>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</si>
  <si>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</si>
  <si>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</si>
  <si>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</si>
  <si>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</si>
  <si>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</si>
  <si>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</si>
  <si>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</si>
  <si>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</si>
  <si>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</si>
  <si>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</si>
  <si>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</si>
  <si>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</si>
  <si>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</si>
  <si>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</si>
  <si>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</si>
  <si>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</si>
  <si>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</si>
  <si>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</si>
  <si>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</si>
  <si>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</si>
  <si>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</si>
  <si>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</si>
  <si>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</si>
  <si>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</si>
  <si>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</si>
  <si>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</si>
  <si>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</si>
  <si>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</si>
  <si>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</si>
  <si>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</si>
  <si>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</si>
  <si>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</si>
  <si>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</si>
  <si>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</si>
  <si>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</si>
  <si>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</si>
  <si>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</si>
  <si>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</si>
  <si>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</si>
  <si>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</si>
  <si>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</si>
  <si>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</si>
  <si>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</si>
  <si>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</si>
  <si>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</si>
  <si>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</si>
  <si>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</si>
  <si>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</si>
  <si>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</si>
  <si>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</si>
  <si>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</si>
  <si>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</si>
  <si>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</si>
  <si>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</si>
  <si>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</si>
  <si>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</si>
  <si>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</si>
  <si>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</si>
  <si>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</si>
  <si>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</si>
  <si>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</si>
  <si>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</si>
  <si>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</si>
  <si>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</si>
  <si>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</si>
  <si>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</si>
  <si>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</si>
  <si>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</si>
  <si>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</si>
  <si>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</si>
  <si>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</si>
  <si>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</si>
  <si>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</si>
  <si>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</si>
  <si>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</si>
  <si>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</si>
  <si>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</si>
  <si>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</si>
  <si>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</si>
  <si>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</si>
  <si>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</si>
  <si>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</si>
  <si>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</si>
  <si>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</si>
  <si>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</si>
  <si>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</si>
  <si>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</si>
  <si>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</si>
  <si>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</si>
  <si>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</si>
  <si>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</si>
  <si>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</si>
  <si>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</si>
  <si>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</si>
  <si>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</si>
  <si>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</si>
  <si>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</si>
  <si>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</si>
  <si>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</si>
  <si>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</si>
  <si>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</si>
  <si>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</si>
  <si>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</si>
  <si>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</si>
  <si>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</si>
  <si>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</si>
  <si>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</si>
  <si>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</si>
  <si>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</si>
  <si>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</si>
  <si>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</si>
  <si>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</si>
  <si>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</si>
  <si>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</si>
  <si>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</si>
  <si>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</si>
  <si>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</si>
  <si>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</si>
  <si>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</si>
  <si>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</si>
  <si>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</si>
  <si>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</si>
  <si>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</si>
  <si>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</si>
  <si>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</si>
  <si>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</si>
  <si>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</si>
  <si>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</si>
  <si>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</si>
  <si>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</si>
  <si>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</si>
  <si>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</si>
  <si>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</si>
  <si>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</si>
  <si>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</si>
  <si>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</si>
  <si>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</si>
  <si>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</si>
  <si>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</si>
  <si>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</si>
  <si>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</si>
  <si>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</si>
  <si>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</si>
  <si>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</si>
  <si>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</si>
  <si>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</si>
  <si>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</si>
  <si>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</si>
  <si>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</si>
  <si>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</si>
  <si>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</si>
  <si>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</si>
  <si>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</si>
  <si>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</si>
  <si>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</si>
  <si>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</si>
  <si>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</si>
  <si>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</si>
  <si>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</si>
  <si>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</si>
  <si>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</si>
  <si>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</si>
  <si>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</si>
  <si>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</si>
  <si>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</si>
  <si>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</si>
  <si>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</si>
  <si>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</si>
  <si>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</si>
  <si>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</si>
  <si>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</si>
  <si>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</si>
  <si>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</si>
  <si>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</si>
  <si>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</si>
  <si>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</si>
  <si>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</si>
  <si>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</si>
  <si>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</si>
  <si>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</si>
  <si>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</si>
  <si>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</si>
  <si>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</si>
  <si>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</si>
  <si>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</si>
  <si>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</si>
  <si>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</si>
  <si>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</si>
  <si>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</si>
  <si>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</si>
  <si>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</si>
  <si>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</si>
  <si>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</si>
  <si>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</si>
  <si>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</si>
  <si>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</si>
  <si>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</si>
  <si>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</si>
  <si>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</si>
  <si>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</si>
  <si>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</si>
  <si>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</si>
  <si>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</si>
  <si>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</si>
  <si>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</si>
  <si>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</si>
  <si>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</si>
  <si>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</si>
  <si>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</si>
  <si>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</si>
  <si>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</si>
  <si>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</si>
  <si>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</si>
  <si>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</si>
  <si>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</si>
  <si>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</si>
  <si>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</si>
  <si>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</si>
  <si>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</si>
  <si>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</si>
  <si>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</si>
  <si>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</si>
  <si>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</si>
  <si>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</si>
  <si>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</si>
  <si>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</si>
  <si>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</si>
  <si>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</si>
  <si>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</si>
  <si>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</si>
  <si>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</si>
  <si>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</si>
  <si>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</si>
  <si>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</si>
  <si>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</si>
  <si>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</si>
  <si>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</si>
  <si>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</si>
  <si>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</si>
  <si>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</si>
  <si>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</si>
  <si>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</si>
  <si>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</si>
  <si>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</si>
  <si>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</si>
  <si>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</si>
  <si>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</si>
  <si>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</si>
  <si>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</si>
  <si>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</si>
  <si>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</si>
  <si>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</si>
  <si>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</si>
  <si>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</si>
  <si>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</si>
  <si>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</si>
  <si>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</si>
  <si>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</si>
  <si>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</si>
  <si>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</si>
  <si>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</si>
  <si>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</si>
  <si>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</si>
  <si>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</si>
  <si>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</si>
  <si>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</si>
  <si>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</si>
  <si>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</si>
  <si>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</si>
  <si>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</si>
  <si>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</si>
  <si>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</si>
  <si>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</si>
  <si>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</si>
  <si>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</si>
  <si>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</si>
  <si>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</si>
  <si>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</si>
  <si>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</si>
  <si>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</si>
  <si>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</si>
  <si>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</si>
  <si>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</si>
  <si>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</si>
  <si>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</si>
  <si>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</si>
  <si>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</si>
  <si>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</si>
  <si>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</si>
  <si>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</si>
  <si>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</si>
  <si>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</si>
  <si>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</si>
  <si>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</si>
  <si>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</si>
  <si>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</si>
  <si>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</si>
  <si>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</si>
  <si>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</si>
  <si>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</si>
  <si>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</si>
  <si>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</si>
  <si>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</si>
  <si>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</si>
  <si>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</si>
  <si>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</si>
  <si>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</si>
  <si>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</si>
  <si>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</si>
  <si>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</si>
  <si>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</si>
  <si>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</si>
  <si>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</si>
  <si>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</si>
  <si>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</si>
  <si>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</si>
  <si>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</si>
  <si>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</si>
  <si>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</si>
  <si>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</si>
  <si>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</si>
  <si>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</si>
  <si>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</si>
  <si>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</si>
  <si>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</si>
  <si>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</si>
  <si>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</si>
  <si>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</si>
  <si>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</si>
  <si>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</si>
  <si>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</si>
  <si>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</si>
  <si>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</si>
  <si>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</si>
  <si>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</si>
  <si>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</si>
  <si>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</si>
  <si>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</si>
  <si>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</si>
  <si>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</si>
  <si>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</si>
  <si>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</si>
  <si>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</si>
  <si>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</si>
  <si>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</si>
  <si>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</si>
  <si>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</si>
  <si>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</si>
  <si>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</si>
  <si>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</si>
  <si>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</si>
  <si>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</si>
  <si>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</si>
  <si>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</si>
  <si>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</si>
  <si>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</si>
  <si>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</si>
  <si>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</si>
  <si>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</si>
  <si>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</si>
  <si>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</si>
  <si>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</si>
  <si>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</si>
  <si>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</si>
  <si>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</si>
  <si>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</si>
  <si>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</si>
  <si>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</si>
  <si>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</si>
  <si>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</si>
  <si>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</si>
  <si>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</si>
  <si>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</si>
  <si>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</si>
  <si>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</si>
  <si>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</si>
  <si>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</si>
  <si>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</si>
  <si>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</si>
  <si>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</si>
  <si>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</si>
  <si>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</si>
  <si>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</si>
  <si>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</si>
  <si>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</si>
  <si>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</si>
  <si>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</si>
  <si>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</si>
  <si>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</si>
  <si>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</si>
  <si>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</si>
  <si>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</si>
  <si>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</si>
  <si>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</si>
  <si>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</si>
  <si>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</si>
  <si>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</si>
  <si>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</si>
  <si>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</si>
  <si>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</si>
  <si>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</si>
  <si>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</si>
  <si>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</si>
  <si>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</si>
  <si>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</si>
  <si>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</si>
  <si>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</si>
  <si>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</si>
  <si>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</si>
  <si>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</si>
  <si>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</si>
  <si>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</si>
  <si>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</si>
  <si>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</si>
  <si>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</si>
  <si>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</si>
  <si>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</si>
  <si>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</si>
  <si>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</si>
  <si>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</si>
  <si>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</si>
  <si>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</si>
  <si>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</si>
  <si>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</si>
  <si>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</si>
  <si>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</si>
  <si>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</si>
  <si>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</si>
  <si>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</si>
  <si>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</si>
  <si>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</si>
  <si>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</si>
  <si>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</si>
  <si>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</si>
  <si>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</si>
  <si>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</si>
  <si>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</si>
  <si>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</si>
  <si>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</si>
  <si>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</si>
  <si>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</si>
  <si>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</si>
  <si>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</si>
  <si>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</si>
  <si>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</si>
  <si>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</si>
  <si>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</si>
  <si>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</si>
  <si>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</si>
  <si>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</si>
  <si>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</si>
  <si>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</si>
  <si>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</si>
  <si>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</si>
  <si>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</si>
  <si>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</si>
  <si>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</si>
  <si>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</si>
  <si>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</si>
  <si>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</si>
  <si>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</si>
  <si>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</si>
  <si>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</si>
  <si>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</si>
  <si>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</si>
  <si>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</si>
  <si>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</si>
  <si>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</si>
  <si>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</si>
  <si>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</si>
  <si>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</si>
  <si>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</si>
  <si>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</si>
  <si>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</si>
  <si>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</si>
  <si>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</si>
  <si>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</si>
  <si>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</si>
  <si>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</si>
  <si>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</si>
  <si>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</si>
  <si>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</si>
  <si>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</si>
  <si>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</si>
  <si>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</si>
  <si>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</si>
  <si>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</si>
  <si>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</si>
  <si>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</si>
  <si>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</si>
  <si>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</si>
  <si>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</si>
  <si>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</si>
  <si>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</si>
  <si>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</si>
  <si>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</si>
  <si>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</si>
  <si>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</si>
  <si>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</si>
  <si>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</si>
  <si>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</si>
  <si>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</si>
  <si>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</si>
  <si>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</si>
  <si>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</si>
  <si>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</si>
  <si>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</si>
  <si>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</si>
  <si>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</si>
  <si>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</si>
  <si>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</si>
  <si>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</si>
  <si>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</si>
  <si>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</si>
  <si>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</si>
  <si>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</si>
  <si>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</si>
  <si>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</si>
  <si>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</si>
  <si>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</si>
  <si>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</si>
  <si>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</si>
  <si>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</si>
  <si>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</si>
  <si>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</si>
  <si>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</si>
  <si>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</si>
  <si>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</si>
  <si>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</si>
  <si>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</si>
  <si>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</si>
  <si>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</si>
  <si>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</si>
  <si>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</si>
  <si>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</si>
  <si>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</si>
  <si>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</si>
  <si>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</si>
  <si>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</si>
  <si>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</si>
  <si>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</si>
  <si>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</si>
  <si>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</si>
  <si>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</si>
  <si>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</si>
  <si>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</si>
  <si>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</si>
  <si>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</si>
  <si>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</si>
  <si>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</si>
  <si>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</si>
  <si>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</si>
  <si>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</si>
  <si>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</si>
  <si>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</si>
  <si>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</si>
  <si>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</si>
  <si>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</si>
  <si>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</si>
  <si>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</si>
  <si>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</si>
  <si>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</si>
  <si>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</si>
  <si>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</si>
  <si>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</si>
  <si>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</si>
  <si>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</si>
  <si>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</si>
  <si>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</si>
  <si>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</si>
  <si>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</si>
  <si>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</si>
  <si>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</si>
  <si>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</si>
  <si>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</si>
  <si>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</si>
  <si>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</si>
  <si>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</si>
  <si>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</si>
  <si>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</si>
  <si>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</si>
  <si>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</si>
  <si>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</si>
  <si>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</si>
  <si>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</si>
  <si>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</si>
  <si>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</si>
  <si>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</si>
  <si>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</si>
  <si>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</si>
  <si>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</si>
  <si>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</si>
  <si>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</si>
  <si>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</si>
  <si>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</si>
  <si>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</si>
  <si>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</si>
  <si>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</si>
  <si>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</si>
  <si>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</si>
  <si>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</si>
  <si>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</si>
  <si>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</si>
  <si>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</si>
  <si>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</si>
  <si>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</si>
  <si>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</si>
  <si>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</si>
  <si>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</si>
  <si>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</si>
  <si>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</si>
  <si>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</si>
  <si>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</si>
  <si>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</si>
  <si>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</si>
  <si>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</si>
  <si>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</si>
  <si>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</si>
  <si>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</si>
  <si>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</si>
  <si>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</si>
  <si>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</si>
  <si>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</si>
  <si>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</si>
  <si>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</si>
  <si>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</si>
  <si>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</si>
  <si>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</si>
  <si>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</si>
  <si>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</si>
  <si>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</si>
  <si>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</si>
  <si>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</si>
  <si>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</si>
  <si>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</si>
  <si>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</si>
  <si>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</si>
  <si>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</si>
  <si>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</si>
  <si>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</si>
  <si>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</si>
  <si>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</si>
  <si>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</si>
  <si>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</si>
  <si>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</si>
  <si>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</si>
  <si>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</si>
  <si>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</si>
  <si>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</si>
  <si>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</si>
  <si>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</si>
  <si>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</si>
  <si>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</si>
  <si>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</si>
  <si>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</si>
  <si>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</si>
  <si>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</si>
  <si>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</si>
  <si>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</si>
  <si>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</si>
  <si>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</si>
  <si>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</si>
  <si>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</si>
  <si>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</si>
  <si>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</si>
  <si>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</si>
  <si>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</si>
  <si>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</si>
  <si>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</si>
  <si>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</si>
  <si>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</si>
  <si>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</si>
  <si>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</si>
  <si>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</si>
  <si>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</si>
  <si>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</si>
  <si>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</si>
  <si>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</si>
  <si>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</si>
  <si>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</si>
  <si>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</si>
  <si>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</si>
  <si>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</si>
  <si>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</si>
  <si>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</si>
  <si>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</si>
  <si>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</si>
  <si>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</si>
  <si>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</si>
  <si>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</si>
  <si>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</si>
  <si>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</si>
  <si>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</si>
  <si>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</si>
  <si>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</si>
  <si>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</si>
  <si>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</si>
  <si>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</si>
  <si>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</si>
  <si>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</si>
  <si>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</si>
  <si>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</si>
  <si>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</si>
  <si>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</si>
  <si>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</si>
  <si>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</si>
  <si>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</si>
  <si>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</si>
  <si>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</si>
  <si>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</si>
  <si>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</si>
  <si>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</si>
  <si>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</si>
  <si>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</si>
  <si>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</si>
  <si>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</si>
  <si>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</si>
  <si>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</si>
  <si>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</si>
  <si>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</si>
  <si>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</si>
  <si>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</si>
  <si>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</si>
  <si>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</si>
  <si>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</si>
  <si>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</si>
  <si>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</si>
  <si>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</si>
  <si>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</si>
  <si>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</si>
  <si>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</si>
  <si>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</si>
  <si>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</si>
  <si>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</si>
  <si>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</si>
  <si>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</si>
  <si>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</si>
  <si>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</si>
  <si>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</si>
  <si>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</si>
  <si>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</si>
  <si>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</si>
  <si>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</si>
  <si>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</si>
  <si>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</si>
  <si>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</si>
  <si>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</si>
  <si>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</si>
  <si>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</si>
  <si>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</si>
  <si>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</si>
  <si>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</si>
  <si>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</si>
  <si>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</si>
  <si>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</si>
  <si>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</si>
  <si>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</si>
  <si>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</si>
  <si>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</si>
  <si>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</si>
  <si>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</si>
  <si>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</si>
  <si>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</si>
  <si>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</si>
  <si>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</si>
  <si>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</si>
  <si>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</si>
  <si>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</si>
  <si>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</si>
  <si>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</si>
  <si>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</si>
  <si>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</si>
  <si>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</si>
  <si>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</si>
  <si>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</si>
  <si>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</si>
  <si>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</si>
  <si>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</si>
  <si>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</si>
  <si>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</si>
  <si>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</si>
  <si>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</si>
  <si>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</si>
  <si>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</si>
  <si>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</si>
  <si>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</si>
  <si>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</si>
  <si>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</si>
  <si>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</si>
  <si>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</si>
  <si>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</si>
  <si>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</si>
  <si>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</si>
  <si>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</si>
  <si>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</si>
  <si>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</si>
  <si>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</si>
  <si>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</si>
  <si>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</si>
  <si>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</si>
  <si>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</si>
  <si>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</si>
  <si>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</si>
  <si>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</si>
  <si>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</si>
  <si>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</si>
  <si>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</si>
  <si>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</si>
  <si>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</si>
  <si>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</si>
  <si>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</si>
  <si>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</si>
  <si>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</si>
  <si>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</si>
  <si>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</si>
  <si>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</si>
  <si>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</si>
  <si>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</si>
  <si>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</si>
  <si>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</si>
  <si>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</si>
  <si>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</si>
  <si>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</si>
  <si>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</si>
  <si>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</si>
  <si>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</si>
  <si>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</si>
  <si>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</si>
  <si>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</si>
  <si>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</si>
  <si>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</si>
  <si>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</si>
  <si>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</si>
  <si>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</si>
  <si>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</si>
  <si>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</si>
  <si>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</si>
  <si>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</si>
  <si>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</si>
  <si>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</si>
  <si>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</si>
  <si>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</si>
  <si>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</si>
  <si>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</si>
  <si>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</si>
  <si>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</si>
  <si>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</si>
  <si>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</si>
  <si>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</si>
  <si>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</si>
  <si>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</si>
  <si>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</si>
  <si>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</si>
  <si>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</si>
  <si>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</si>
  <si>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</si>
  <si>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</si>
  <si>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</si>
  <si>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</si>
  <si>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</si>
  <si>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</si>
  <si>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</si>
  <si>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</si>
  <si>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</si>
  <si>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</si>
  <si>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</si>
  <si>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</si>
  <si>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</si>
  <si>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</si>
  <si>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</si>
  <si>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</si>
  <si>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</si>
  <si>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</si>
  <si>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</si>
  <si>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</si>
  <si>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</si>
  <si>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</si>
  <si>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</si>
  <si>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</si>
  <si>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</si>
  <si>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</si>
  <si>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</si>
  <si>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</si>
  <si>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</si>
  <si>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</si>
  <si>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</si>
  <si>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</si>
  <si>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</si>
  <si>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</si>
  <si>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</si>
  <si>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</si>
  <si>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</si>
  <si>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</si>
  <si>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</si>
  <si>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</si>
  <si>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</si>
  <si>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</si>
  <si>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</si>
  <si>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</si>
  <si>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</si>
  <si>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</si>
  <si>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</si>
  <si>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</si>
  <si>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</si>
  <si>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</si>
  <si>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</si>
  <si>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</si>
  <si>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</si>
  <si>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</si>
  <si>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</si>
  <si>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</si>
  <si>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</si>
  <si>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</si>
  <si>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</si>
  <si>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</si>
  <si>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</si>
  <si>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</si>
  <si>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</si>
  <si>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</si>
  <si>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</si>
  <si>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</si>
  <si>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</si>
  <si>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</si>
  <si>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</si>
  <si>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</si>
  <si>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</si>
  <si>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</si>
  <si>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</si>
  <si>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</si>
  <si>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</si>
  <si>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</si>
  <si>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</si>
  <si>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</si>
  <si>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</si>
  <si>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</si>
  <si>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</si>
  <si>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</si>
  <si>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</si>
  <si>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</si>
  <si>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</si>
  <si>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</si>
  <si>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</si>
  <si>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</si>
  <si>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</si>
  <si>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</si>
  <si>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</si>
  <si>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</si>
  <si>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</si>
  <si>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</si>
  <si>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</si>
  <si>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</si>
  <si>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</si>
  <si>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</si>
  <si>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</si>
  <si>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</si>
  <si>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</si>
  <si>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</si>
  <si>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</si>
  <si>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</si>
  <si>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</si>
  <si>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</si>
  <si>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</si>
  <si>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</si>
  <si>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</si>
  <si>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</si>
  <si>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</si>
  <si>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</si>
  <si>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</si>
  <si>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</si>
  <si>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</si>
  <si>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</si>
  <si>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</si>
  <si>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</si>
  <si>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</si>
  <si>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</si>
  <si>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</si>
  <si>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</si>
  <si>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</si>
  <si>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</si>
  <si>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</si>
  <si>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</si>
  <si>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</si>
  <si>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</si>
  <si>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</si>
  <si>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</si>
  <si>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</si>
  <si>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</si>
  <si>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</si>
  <si>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</si>
  <si>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</si>
  <si>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</si>
  <si>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</si>
  <si>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</si>
  <si>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</si>
  <si>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</si>
  <si>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</si>
  <si>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</si>
  <si>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</si>
  <si>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</si>
  <si>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</si>
  <si>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</si>
  <si>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</si>
  <si>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</si>
  <si>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</si>
  <si>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</si>
  <si>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</si>
  <si>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</si>
  <si>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</si>
  <si>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</si>
  <si>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</si>
  <si>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</si>
  <si>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</si>
  <si>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</si>
  <si>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</si>
  <si>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</si>
  <si>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</si>
  <si>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</si>
  <si>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</si>
  <si>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</si>
  <si>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</si>
  <si>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</si>
  <si>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</si>
  <si>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</si>
  <si>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</si>
  <si>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</si>
  <si>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</si>
  <si>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</si>
  <si>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</si>
  <si>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</si>
  <si>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</si>
  <si>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</si>
  <si>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</si>
  <si>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</si>
  <si>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</si>
  <si>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</si>
  <si>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</si>
  <si>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</si>
  <si>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</si>
  <si>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</si>
  <si>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</si>
  <si>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</si>
  <si>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</si>
  <si>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</si>
  <si>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</si>
  <si>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</si>
  <si>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</si>
  <si>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</si>
  <si>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</si>
  <si>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</si>
  <si>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</si>
  <si>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</si>
  <si>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</si>
  <si>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</si>
  <si>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</si>
  <si>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</si>
  <si>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</si>
  <si>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</si>
  <si>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</si>
  <si>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</si>
  <si>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</si>
  <si>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</si>
  <si>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</si>
  <si>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</si>
  <si>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</si>
  <si>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</si>
  <si>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</si>
  <si>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</si>
  <si>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</si>
  <si>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</si>
  <si>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</si>
  <si>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</si>
  <si>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</si>
  <si>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</si>
  <si>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</si>
  <si>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</si>
  <si>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</si>
  <si>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</si>
  <si>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</si>
  <si>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</si>
  <si>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</si>
  <si>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</si>
  <si>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</si>
  <si>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</si>
  <si>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</si>
  <si>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</si>
  <si>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</si>
  <si>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</si>
  <si>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</si>
  <si>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</si>
  <si>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</si>
  <si>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</si>
  <si>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</si>
  <si>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</si>
  <si>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</si>
  <si>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</si>
  <si>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</si>
  <si>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</si>
  <si>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</si>
  <si>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</si>
  <si>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</si>
  <si>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</si>
  <si>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</si>
  <si>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</si>
  <si>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</si>
  <si>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</si>
  <si>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</si>
  <si>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</si>
  <si>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</si>
  <si>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</si>
  <si>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</si>
  <si>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</si>
  <si>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</si>
  <si>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</si>
  <si>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</si>
  <si>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</si>
  <si>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</si>
  <si>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</si>
  <si>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</si>
  <si>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</si>
  <si>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</si>
  <si>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</si>
  <si>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</si>
  <si>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</si>
  <si>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</si>
  <si>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</si>
  <si>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</si>
  <si>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</si>
  <si>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</si>
  <si>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</si>
  <si>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</si>
  <si>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</si>
  <si>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</si>
  <si>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</si>
  <si>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</si>
  <si>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</si>
  <si>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</si>
  <si>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</si>
  <si>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</si>
  <si>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</si>
  <si>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</si>
  <si>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</si>
  <si>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</si>
  <si>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</si>
  <si>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</si>
  <si>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</si>
  <si>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</si>
  <si>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</si>
  <si>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</si>
  <si>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</si>
  <si>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</si>
  <si>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</si>
  <si>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</si>
  <si>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</si>
  <si>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</si>
  <si>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</si>
  <si>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</si>
  <si>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</si>
  <si>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</si>
  <si>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</si>
  <si>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</si>
  <si>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</si>
  <si>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</si>
  <si>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</si>
  <si>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</si>
  <si>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</si>
  <si>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</si>
  <si>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</si>
  <si>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</si>
  <si>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</si>
  <si>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</si>
  <si>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</si>
  <si>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</si>
  <si>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</si>
  <si>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</si>
  <si>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</si>
  <si>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</si>
  <si>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</si>
  <si>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</si>
  <si>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</si>
  <si>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</si>
  <si>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</si>
  <si>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</si>
  <si>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</si>
  <si>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</si>
  <si>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</si>
  <si>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</si>
  <si>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</si>
  <si>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</si>
  <si>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</si>
  <si>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</si>
  <si>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</si>
  <si>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</si>
  <si>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</si>
  <si>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</si>
  <si>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</si>
  <si>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</si>
  <si>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</si>
  <si>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</si>
  <si>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</si>
  <si>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</si>
  <si>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</si>
  <si>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</si>
  <si>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</si>
  <si>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</si>
  <si>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</si>
  <si>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</si>
  <si>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</si>
  <si>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</si>
  <si>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</si>
  <si>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</si>
  <si>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</si>
  <si>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</si>
  <si>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</si>
  <si>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</si>
  <si>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</si>
  <si>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</si>
  <si>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</si>
  <si>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</si>
  <si>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</si>
  <si>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</si>
  <si>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</si>
  <si>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</si>
  <si>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</si>
  <si>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</si>
  <si>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</si>
  <si>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</si>
  <si>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</si>
  <si>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</si>
  <si>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</si>
  <si>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</si>
  <si>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</si>
  <si>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</si>
  <si>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</si>
  <si>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</si>
  <si>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</si>
  <si>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</si>
  <si>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</si>
  <si>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</si>
  <si>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</si>
  <si>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</si>
  <si>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</si>
  <si>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</si>
  <si>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</si>
  <si>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</si>
  <si>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</si>
  <si>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</si>
  <si>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</si>
  <si>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</si>
  <si>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</si>
  <si>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</si>
  <si>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</si>
  <si>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</si>
  <si>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</si>
  <si>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</si>
  <si>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</si>
  <si>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</si>
  <si>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</si>
  <si>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</si>
  <si>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</si>
  <si>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</si>
  <si>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</si>
  <si>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</si>
  <si>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</si>
  <si>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</si>
  <si>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</si>
  <si>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</si>
  <si>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</si>
  <si>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</si>
  <si>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</si>
  <si>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</si>
  <si>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</si>
  <si>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</si>
  <si>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</si>
  <si>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</si>
  <si>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</si>
  <si>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</si>
  <si>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</si>
  <si>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</si>
  <si>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</si>
  <si>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</si>
  <si>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</si>
  <si>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</si>
  <si>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</si>
  <si>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</si>
  <si>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</si>
  <si>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</si>
  <si>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</si>
  <si>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</si>
  <si>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</si>
  <si>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</si>
  <si>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</si>
  <si>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</si>
  <si>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</si>
  <si>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</si>
  <si>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</si>
  <si>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</si>
  <si>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</si>
  <si>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</si>
  <si>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</si>
  <si>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</si>
  <si>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</si>
  <si>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</si>
  <si>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</si>
  <si>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</si>
  <si>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</si>
  <si>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</si>
  <si>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</si>
  <si>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</si>
  <si>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</si>
  <si>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</si>
  <si>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</si>
  <si>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</si>
  <si>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</si>
  <si>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</si>
  <si>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</si>
  <si>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</si>
  <si>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</si>
  <si>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</si>
  <si>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</si>
  <si>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</si>
  <si>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</si>
  <si>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</si>
  <si>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</si>
  <si>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</si>
  <si>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</si>
  <si>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</si>
  <si>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</si>
  <si>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</si>
  <si>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</si>
  <si>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</si>
  <si>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</si>
  <si>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</si>
  <si>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</si>
  <si>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</si>
  <si>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</si>
  <si>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</si>
  <si>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</si>
  <si>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</si>
  <si>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</si>
  <si>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</si>
  <si>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</si>
  <si>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</si>
  <si>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</si>
  <si>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</si>
  <si>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</si>
  <si>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</si>
  <si>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</si>
  <si>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</si>
  <si>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</si>
  <si>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</si>
  <si>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</si>
  <si>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</si>
  <si>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</si>
  <si>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</si>
  <si>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</si>
  <si>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</si>
  <si>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</si>
  <si>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</si>
  <si>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</si>
  <si>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</si>
  <si>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</si>
  <si>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</si>
  <si>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</si>
  <si>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</si>
  <si>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</si>
  <si>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</si>
  <si>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</si>
  <si>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</si>
  <si>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</si>
  <si>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</si>
  <si>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</si>
  <si>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</si>
  <si>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</si>
  <si>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</si>
  <si>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</si>
  <si>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</si>
  <si>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</si>
  <si>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</si>
  <si>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</si>
  <si>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</si>
  <si>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</si>
  <si>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</si>
  <si>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</si>
  <si>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</si>
  <si>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</si>
  <si>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</si>
  <si>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</si>
  <si>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</si>
  <si>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</si>
  <si>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</si>
  <si>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</si>
  <si>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</si>
  <si>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</si>
  <si>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</si>
  <si>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</si>
  <si>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</si>
  <si>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</si>
  <si>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</si>
  <si>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</si>
  <si>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</si>
  <si>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</si>
  <si>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</si>
  <si>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</si>
  <si>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</si>
  <si>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</si>
  <si>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</si>
  <si>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</si>
  <si>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</si>
  <si>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</si>
  <si>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</si>
  <si>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</si>
  <si>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</si>
  <si>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</si>
  <si>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</si>
  <si>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</si>
  <si>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</si>
  <si>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</si>
  <si>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</si>
  <si>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</si>
  <si>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</si>
  <si>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</si>
  <si>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</si>
  <si>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</si>
  <si>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</si>
  <si>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</si>
  <si>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</si>
  <si>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</si>
  <si>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</si>
  <si>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</si>
  <si>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</si>
  <si>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</si>
  <si>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</si>
  <si>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</si>
  <si>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</si>
  <si>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</si>
  <si>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</si>
  <si>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</si>
  <si>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</si>
  <si>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</si>
  <si>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</si>
  <si>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</si>
  <si>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</si>
  <si>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</si>
  <si>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</si>
  <si>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</si>
  <si>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</si>
  <si>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</si>
  <si>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</si>
  <si>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</si>
  <si>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</si>
  <si>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</si>
  <si>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</si>
  <si>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</si>
  <si>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</si>
  <si>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</si>
  <si>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</si>
  <si>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</si>
  <si>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</si>
  <si>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</si>
  <si>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</si>
  <si>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</si>
  <si>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</si>
  <si>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</si>
  <si>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</si>
  <si>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</si>
  <si>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</si>
  <si>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</si>
  <si>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</si>
  <si>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</si>
  <si>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</si>
  <si>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</si>
  <si>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</si>
  <si>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</si>
  <si>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</si>
  <si>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</si>
  <si>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</si>
  <si>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</si>
  <si>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</si>
  <si>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</si>
  <si>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</si>
  <si>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</si>
  <si>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</si>
  <si>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</si>
  <si>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</si>
  <si>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</si>
  <si>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</si>
  <si>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</si>
  <si>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</si>
  <si>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</si>
  <si>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</si>
  <si>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</si>
  <si>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</si>
  <si>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</si>
  <si>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</si>
  <si>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</si>
  <si>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</si>
  <si>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</si>
  <si>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</si>
  <si>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</si>
  <si>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</si>
  <si>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</si>
  <si>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</si>
  <si>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</si>
  <si>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</si>
  <si>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</si>
  <si>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</si>
  <si>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</si>
  <si>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</si>
  <si>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</si>
  <si>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</si>
  <si>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</si>
  <si>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</si>
  <si>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</si>
  <si>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</si>
  <si>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</si>
  <si>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</si>
  <si>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</si>
  <si>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</si>
  <si>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</si>
  <si>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</si>
  <si>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</si>
  <si>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</si>
  <si>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</si>
  <si>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</si>
  <si>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</si>
  <si>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</si>
  <si>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</si>
  <si>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</si>
  <si>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</si>
  <si>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</si>
  <si>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</si>
  <si>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</si>
  <si>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</si>
  <si>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</si>
  <si>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</si>
  <si>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</si>
  <si>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</si>
  <si>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</si>
  <si>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</si>
  <si>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</si>
  <si>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</si>
  <si>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</si>
  <si>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</si>
  <si>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</si>
  <si>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</si>
  <si>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</si>
  <si>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</si>
  <si>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</si>
  <si>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</si>
  <si>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</si>
  <si>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</si>
  <si>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</si>
  <si>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</si>
  <si>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</si>
  <si>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</si>
  <si>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</si>
  <si>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</si>
  <si>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</si>
  <si>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</si>
  <si>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</si>
  <si>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</si>
  <si>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</si>
  <si>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</si>
  <si>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</si>
  <si>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</si>
  <si>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</si>
  <si>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</si>
  <si>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</si>
  <si>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</si>
  <si>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</si>
  <si>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</si>
  <si>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</si>
  <si>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</si>
  <si>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</si>
  <si>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</si>
  <si>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</si>
  <si>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</si>
  <si>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</si>
  <si>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</si>
  <si>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</si>
  <si>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</si>
  <si>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</si>
  <si>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</si>
  <si>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</si>
  <si>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</si>
  <si>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</si>
  <si>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</si>
  <si>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</si>
  <si>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</si>
  <si>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</si>
  <si>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</si>
  <si>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</si>
  <si>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</si>
  <si>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</si>
  <si>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</si>
  <si>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</si>
  <si>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</si>
  <si>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</si>
  <si>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</si>
  <si>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</si>
  <si>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</si>
  <si>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</si>
  <si>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</si>
  <si>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</si>
  <si>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</si>
  <si>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</si>
  <si>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</si>
  <si>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</si>
  <si>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</si>
  <si>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</si>
  <si>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</si>
  <si>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</si>
  <si>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</si>
  <si>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</si>
  <si>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</si>
  <si>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</si>
  <si>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</si>
  <si>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</si>
  <si>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</si>
  <si>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</si>
  <si>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</si>
  <si>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</si>
  <si>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</si>
  <si>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</si>
  <si>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</si>
  <si>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</si>
  <si>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</si>
  <si>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</si>
  <si>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</si>
  <si>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</si>
  <si>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</si>
  <si>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</si>
  <si>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</si>
  <si>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</si>
  <si>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</si>
  <si>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</si>
  <si>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</si>
  <si>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</si>
  <si>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</si>
  <si>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</si>
  <si>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</si>
  <si>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</si>
  <si>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</si>
  <si>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</si>
  <si>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</si>
  <si>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</si>
  <si>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</si>
  <si>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</si>
  <si>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</si>
  <si>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</si>
  <si>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</si>
  <si>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</si>
  <si>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</si>
  <si>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</si>
  <si>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</si>
  <si>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</si>
  <si>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</si>
  <si>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</si>
  <si>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</si>
  <si>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</si>
  <si>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</si>
  <si>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</si>
  <si>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</si>
  <si>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</si>
  <si>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</si>
  <si>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</si>
  <si>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</si>
  <si>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</si>
  <si>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</si>
  <si>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</si>
  <si>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</si>
  <si>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</si>
  <si>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</si>
  <si>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</si>
  <si>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</si>
  <si>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</si>
  <si>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</si>
  <si>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</si>
  <si>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</si>
  <si>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</si>
  <si>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</si>
  <si>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</si>
  <si>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</si>
  <si>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</si>
  <si>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</si>
  <si>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</si>
  <si>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</si>
  <si>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</si>
  <si>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</si>
  <si>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</si>
  <si>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</si>
  <si>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</si>
  <si>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</si>
  <si>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</si>
  <si>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</si>
  <si>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</si>
  <si>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</si>
  <si>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</si>
  <si>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</si>
  <si>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</si>
  <si>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</si>
  <si>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</si>
  <si>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</si>
  <si>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</si>
  <si>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</si>
  <si>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</si>
  <si>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</si>
  <si>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</si>
  <si>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</si>
  <si>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</si>
  <si>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</si>
  <si>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</si>
  <si>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</si>
  <si>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</si>
  <si>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</si>
  <si>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</si>
  <si>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</si>
  <si>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</si>
  <si>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</si>
  <si>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</si>
  <si>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</si>
  <si>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</si>
  <si>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</si>
  <si>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</si>
  <si>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</si>
  <si>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</si>
  <si>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</si>
  <si>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</si>
  <si>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</si>
  <si>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</si>
  <si>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</si>
  <si>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</si>
  <si>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</si>
  <si>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</si>
  <si>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</si>
  <si>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</si>
  <si>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</si>
  <si>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</si>
  <si>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</si>
  <si>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</si>
  <si>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</si>
  <si>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</si>
  <si>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</si>
  <si>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</si>
  <si>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</si>
  <si>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</si>
  <si>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</si>
  <si>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</si>
  <si>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</si>
  <si>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</si>
  <si>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</si>
  <si>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</si>
  <si>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</si>
  <si>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</si>
  <si>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</si>
  <si>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</si>
  <si>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</si>
  <si>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</si>
  <si>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</si>
  <si>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</si>
  <si>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</si>
  <si>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</si>
  <si>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</si>
  <si>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</si>
  <si>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</si>
  <si>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</si>
  <si>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</si>
  <si>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</si>
  <si>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</si>
  <si>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</si>
  <si>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</si>
  <si>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</si>
  <si>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</si>
  <si>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</si>
  <si>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</si>
  <si>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</si>
  <si>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</si>
  <si>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</si>
  <si>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</si>
  <si>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</si>
  <si>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</si>
  <si>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</si>
  <si>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</si>
  <si>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</si>
  <si>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</si>
  <si>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</si>
  <si>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</si>
  <si>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</si>
  <si>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</si>
  <si>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</si>
  <si>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</si>
  <si>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</si>
  <si>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</si>
  <si>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</si>
  <si>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</si>
  <si>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</si>
  <si>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</si>
  <si>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</si>
  <si>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</si>
  <si>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</si>
  <si>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</si>
  <si>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</si>
  <si>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</si>
  <si>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</si>
  <si>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</si>
  <si>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</si>
  <si>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</si>
  <si>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</si>
  <si>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</si>
  <si>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</si>
  <si>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</si>
  <si>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</si>
  <si>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</si>
  <si>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</si>
  <si>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</si>
  <si>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</si>
  <si>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</si>
  <si>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</si>
  <si>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</si>
  <si>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</si>
  <si>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</si>
  <si>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</si>
  <si>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</si>
  <si>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</si>
  <si>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</si>
  <si>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</si>
  <si>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</si>
  <si>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</si>
  <si>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</si>
  <si>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</si>
  <si>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</si>
  <si>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</si>
  <si>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</si>
  <si>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</si>
  <si>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</si>
  <si>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</si>
  <si>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</si>
  <si>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</si>
  <si>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</si>
  <si>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</si>
  <si>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</si>
  <si>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</si>
  <si>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</si>
  <si>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</si>
  <si>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</si>
  <si>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</si>
  <si>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</si>
  <si>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</si>
  <si>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</si>
  <si>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</si>
  <si>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</si>
  <si>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</si>
  <si>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</si>
  <si>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</si>
  <si>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</si>
  <si>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</si>
  <si>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</si>
  <si>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</si>
  <si>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</si>
  <si>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</si>
  <si>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</si>
  <si>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</si>
  <si>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</si>
  <si>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</si>
  <si>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</si>
  <si>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</si>
  <si>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</si>
  <si>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</si>
  <si>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</si>
  <si>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</si>
  <si>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</si>
  <si>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</si>
  <si>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</si>
  <si>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</si>
  <si>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</si>
  <si>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</si>
  <si>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</si>
  <si>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</si>
  <si>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</si>
  <si>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</si>
  <si>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</si>
  <si>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</si>
  <si>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</si>
  <si>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</si>
  <si>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</si>
  <si>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</si>
  <si>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</si>
  <si>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</si>
  <si>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</si>
  <si>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</si>
  <si>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</si>
  <si>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</si>
  <si>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</si>
  <si>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</si>
  <si>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</si>
  <si>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</si>
  <si>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</si>
  <si>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</si>
  <si>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</si>
  <si>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</si>
  <si>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</si>
  <si>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</si>
  <si>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</si>
  <si>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</si>
  <si>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</si>
  <si>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</si>
  <si>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</si>
  <si>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</si>
  <si>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</si>
  <si>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</si>
  <si>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</si>
  <si>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</si>
  <si>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</si>
  <si>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</si>
  <si>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</si>
  <si>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</si>
  <si>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</si>
  <si>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</si>
  <si>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</si>
  <si>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</si>
  <si>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</si>
  <si>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</si>
  <si>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</si>
  <si>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</si>
  <si>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</si>
  <si>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</si>
  <si>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</si>
  <si>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</si>
  <si>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</si>
  <si>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</si>
  <si>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</si>
  <si>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</si>
  <si>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</si>
  <si>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</si>
  <si>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</si>
  <si>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</si>
  <si>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</si>
  <si>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</si>
  <si>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</si>
  <si>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</si>
  <si>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</si>
  <si>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</si>
  <si>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</si>
  <si>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</si>
  <si>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</si>
  <si>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</si>
  <si>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</si>
  <si>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</si>
  <si>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</si>
  <si>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</si>
  <si>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</si>
  <si>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</si>
  <si>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</si>
  <si>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</si>
  <si>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</si>
  <si>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</si>
  <si>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</si>
  <si>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</si>
  <si>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</si>
  <si>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</si>
  <si>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</si>
  <si>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</si>
  <si>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</si>
  <si>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</si>
  <si>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</si>
  <si>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</si>
  <si>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</si>
  <si>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</si>
  <si>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</si>
  <si>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</si>
  <si>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</si>
  <si>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</si>
  <si>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</si>
  <si>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</si>
  <si>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</si>
  <si>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</si>
  <si>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</si>
  <si>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</si>
  <si>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</si>
  <si>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</si>
  <si>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</si>
  <si>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</si>
  <si>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</si>
  <si>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</si>
  <si>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</si>
  <si>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</si>
  <si>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</si>
  <si>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</si>
  <si>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</si>
  <si>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</si>
  <si>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</si>
  <si>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</si>
  <si>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</si>
  <si>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</si>
  <si>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</si>
  <si>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</si>
  <si>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</si>
  <si>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</si>
  <si>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</si>
  <si>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</si>
  <si>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</si>
  <si>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</si>
  <si>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</si>
  <si>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</si>
  <si>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</si>
  <si>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</si>
  <si>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</si>
  <si>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</si>
  <si>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</si>
  <si>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</si>
  <si>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</si>
  <si>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</si>
  <si>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</si>
  <si>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</si>
  <si>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</si>
  <si>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</si>
  <si>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</si>
  <si>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</si>
  <si>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</si>
  <si>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</si>
  <si>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</si>
  <si>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</si>
  <si>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</si>
  <si>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</si>
  <si>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</si>
  <si>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</si>
  <si>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</si>
  <si>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</si>
  <si>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</si>
  <si>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</si>
  <si>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</si>
  <si>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</si>
  <si>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</si>
  <si>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</si>
  <si>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</si>
  <si>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</si>
  <si>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</si>
  <si>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</si>
  <si>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</si>
  <si>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</si>
  <si>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</si>
  <si>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</si>
  <si>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</si>
  <si>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</si>
  <si>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</si>
  <si>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</si>
  <si>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</si>
  <si>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</si>
  <si>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</si>
  <si>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</si>
  <si>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</si>
  <si>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</si>
  <si>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</si>
  <si>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</si>
  <si>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</si>
  <si>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</si>
  <si>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</si>
  <si>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</si>
  <si>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</si>
  <si>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</si>
  <si>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</si>
  <si>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</si>
  <si>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</si>
  <si>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</si>
  <si>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</si>
  <si>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</si>
  <si>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</si>
  <si>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</si>
  <si>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</si>
  <si>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</si>
  <si>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</si>
  <si>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</si>
  <si>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</si>
  <si>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</si>
  <si>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</si>
  <si>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</si>
  <si>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</si>
  <si>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</si>
  <si>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</si>
  <si>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</si>
  <si>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</si>
  <si>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</si>
  <si>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</si>
  <si>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</si>
  <si>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</si>
  <si>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</si>
  <si>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</si>
  <si>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</si>
  <si>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</si>
  <si>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</si>
  <si>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</si>
  <si>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</si>
  <si>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</si>
  <si>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</si>
  <si>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</si>
  <si>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</si>
  <si>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</si>
  <si>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</si>
  <si>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</si>
  <si>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</si>
  <si>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</si>
  <si>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</si>
  <si>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</si>
  <si>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</si>
  <si>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</si>
  <si>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</si>
  <si>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</si>
  <si>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</si>
  <si>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</si>
  <si>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</si>
  <si>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</si>
  <si>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</si>
  <si>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</si>
  <si>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</si>
  <si>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</si>
  <si>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</si>
  <si>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</si>
  <si>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</si>
  <si>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</si>
  <si>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</si>
  <si>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</si>
  <si>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</si>
  <si>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</si>
  <si>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</si>
  <si>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</si>
  <si>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</si>
  <si>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</si>
  <si>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</si>
  <si>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</si>
  <si>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</si>
  <si>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</si>
  <si>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</si>
  <si>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</si>
  <si>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</si>
  <si>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</si>
  <si>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</si>
  <si>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</si>
  <si>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</si>
  <si>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</si>
  <si>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</si>
  <si>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</si>
  <si>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</si>
  <si>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</si>
  <si>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</si>
  <si>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</si>
  <si>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</si>
  <si>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</si>
  <si>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</si>
  <si>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</si>
  <si>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</si>
  <si>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</si>
  <si>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</si>
  <si>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</si>
  <si>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</si>
  <si>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</si>
  <si>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</si>
  <si>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</si>
  <si>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</si>
  <si>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</si>
  <si>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</si>
  <si>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</si>
  <si>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</si>
  <si>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</si>
  <si>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</si>
  <si>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</si>
  <si>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</si>
  <si>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</si>
  <si>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</si>
  <si>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</si>
  <si>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</si>
  <si>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</si>
  <si>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</si>
  <si>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</si>
  <si>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</si>
  <si>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</si>
  <si>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</si>
  <si>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</si>
  <si>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</si>
  <si>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</si>
  <si>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</si>
  <si>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</si>
  <si>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</si>
  <si>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</si>
  <si>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</si>
  <si>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</si>
  <si>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</si>
  <si>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</si>
  <si>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</si>
  <si>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</si>
  <si>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</si>
  <si>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</si>
  <si>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</si>
  <si>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</si>
  <si>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</si>
  <si>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</si>
  <si>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</si>
  <si>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</si>
  <si>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</si>
  <si>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</si>
  <si>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</si>
  <si>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</si>
  <si>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</si>
  <si>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</si>
  <si>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</si>
  <si>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</si>
  <si>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</si>
  <si>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</si>
  <si>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</si>
  <si>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</si>
  <si>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</si>
  <si>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</si>
  <si>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</si>
  <si>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</si>
  <si>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</si>
  <si>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</si>
  <si>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</si>
  <si>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</si>
  <si>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</si>
  <si>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</si>
  <si>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</si>
  <si>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</si>
  <si>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</si>
  <si>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</si>
  <si>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</si>
  <si>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</si>
  <si>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</si>
  <si>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</si>
  <si>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</si>
  <si>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</si>
  <si>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</si>
  <si>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</si>
  <si>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</si>
  <si>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</si>
  <si>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</si>
  <si>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</si>
  <si>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</si>
  <si>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</si>
  <si>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</si>
  <si>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</si>
  <si>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</si>
  <si>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</si>
  <si>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</si>
  <si>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</si>
  <si>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</si>
  <si>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</si>
  <si>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</si>
  <si>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</si>
  <si>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</si>
  <si>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</si>
  <si>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</si>
  <si>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</si>
  <si>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</si>
  <si>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</si>
  <si>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</si>
  <si>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</si>
  <si>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</si>
  <si>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</si>
  <si>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</si>
  <si>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</si>
  <si>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</si>
  <si>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</si>
  <si>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</si>
  <si>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</si>
  <si>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</si>
  <si>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</si>
  <si>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</si>
  <si>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</si>
  <si>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</si>
  <si>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</si>
  <si>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</si>
  <si>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</si>
  <si>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</si>
  <si>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</si>
  <si>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</si>
  <si>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</si>
  <si>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</si>
  <si>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</si>
  <si>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</si>
  <si>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</si>
  <si>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</si>
  <si>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</si>
  <si>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</si>
  <si>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</si>
  <si>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</si>
  <si>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</si>
  <si>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</si>
  <si>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</si>
  <si>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</si>
  <si>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</si>
  <si>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</si>
  <si>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</si>
  <si>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</si>
  <si>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</si>
  <si>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</si>
  <si>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</si>
  <si>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</si>
  <si>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</si>
  <si>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</si>
  <si>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</si>
  <si>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</si>
  <si>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</si>
  <si>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</si>
  <si>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</si>
  <si>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</si>
  <si>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</si>
  <si>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</si>
  <si>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</si>
  <si>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</si>
  <si>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</si>
  <si>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</si>
  <si>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</si>
  <si>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</si>
  <si>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</si>
  <si>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</si>
  <si>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</si>
  <si>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</si>
  <si>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</si>
  <si>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</si>
  <si>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</si>
  <si>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</si>
  <si>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</si>
  <si>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</si>
  <si>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</si>
  <si>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</si>
  <si>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</si>
  <si>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</si>
  <si>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</si>
  <si>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</si>
  <si>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</si>
  <si>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</si>
  <si>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</si>
  <si>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</si>
  <si>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</si>
  <si>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</si>
  <si>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</si>
  <si>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</si>
  <si>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</si>
  <si>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</si>
  <si>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</si>
  <si>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</si>
  <si>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</si>
  <si>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</si>
  <si>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</si>
  <si>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</si>
  <si>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</si>
  <si>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</si>
  <si>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</si>
  <si>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</si>
  <si>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</si>
  <si>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</si>
  <si>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</si>
  <si>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</si>
  <si>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</si>
  <si>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</si>
  <si>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</si>
  <si>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</si>
  <si>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</si>
  <si>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</si>
  <si>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</si>
  <si>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</si>
  <si>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</si>
  <si>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</si>
  <si>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</si>
  <si>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</si>
  <si>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</si>
  <si>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</si>
  <si>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</si>
  <si>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</si>
  <si>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</si>
  <si>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</si>
  <si>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</si>
  <si>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</si>
  <si>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</si>
  <si>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</si>
  <si>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</si>
  <si>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</si>
  <si>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</si>
  <si>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</si>
  <si>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</si>
  <si>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</si>
  <si>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</si>
  <si>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</si>
  <si>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</si>
  <si>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</si>
  <si>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</si>
  <si>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</si>
  <si>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</si>
  <si>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</si>
  <si>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</si>
  <si>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</si>
  <si>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</si>
  <si>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</si>
  <si>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</si>
  <si>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</si>
  <si>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</si>
  <si>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</si>
  <si>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</si>
  <si>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</si>
  <si>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</si>
  <si>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</si>
  <si>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</si>
  <si>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</si>
  <si>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</si>
  <si>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</si>
  <si>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</si>
  <si>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</si>
  <si>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</si>
  <si>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</si>
  <si>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</si>
  <si>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</si>
  <si>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</si>
  <si>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</si>
  <si>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</si>
  <si>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</si>
  <si>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</si>
  <si>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</si>
  <si>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</si>
  <si>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</si>
  <si>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</si>
  <si>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</si>
  <si>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</si>
  <si>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</si>
  <si>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</si>
  <si>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</si>
  <si>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</si>
  <si>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</si>
  <si>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</si>
  <si>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</si>
  <si>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</si>
  <si>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</si>
  <si>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</si>
  <si>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</si>
  <si>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</si>
  <si>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</si>
  <si>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</si>
  <si>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</si>
  <si>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</si>
  <si>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</si>
  <si>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</si>
  <si>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</si>
  <si>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</si>
  <si>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</si>
  <si>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</si>
  <si>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</si>
  <si>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</si>
  <si>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</si>
  <si>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</si>
  <si>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</si>
  <si>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</si>
  <si>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</si>
  <si>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</si>
  <si>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</si>
  <si>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</si>
  <si>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</si>
  <si>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</si>
  <si>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</si>
  <si>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</si>
  <si>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</si>
  <si>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</si>
  <si>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</si>
  <si>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</si>
  <si>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</si>
  <si>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</si>
  <si>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</si>
  <si>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</si>
  <si>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</si>
  <si>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</si>
  <si>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</si>
  <si>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</si>
  <si>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</si>
  <si>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</si>
  <si>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</si>
  <si>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</si>
  <si>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</si>
  <si>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</si>
  <si>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</si>
  <si>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</si>
  <si>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</si>
  <si>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</si>
  <si>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</si>
  <si>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</si>
  <si>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</si>
  <si>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</si>
  <si>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</si>
  <si>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</si>
  <si>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</si>
  <si>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</si>
  <si>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</si>
  <si>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</si>
  <si>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</si>
  <si>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</si>
  <si>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</si>
  <si>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</si>
  <si>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</si>
  <si>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</si>
  <si>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</si>
  <si>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</si>
  <si>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</si>
  <si>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</si>
  <si>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</si>
  <si>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</si>
  <si>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</si>
  <si>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</si>
  <si>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</si>
  <si>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</si>
  <si>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</si>
  <si>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</si>
  <si>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</si>
  <si>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</si>
  <si>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</si>
  <si>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</si>
  <si>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</si>
  <si>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</si>
  <si>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</si>
  <si>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</si>
  <si>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</si>
  <si>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</si>
  <si>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</si>
  <si>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</si>
  <si>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</si>
  <si>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</si>
  <si>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</si>
  <si>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</si>
  <si>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</si>
  <si>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</si>
  <si>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</si>
  <si>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</si>
  <si>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</si>
  <si>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</si>
  <si>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</si>
  <si>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</si>
  <si>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</si>
  <si>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</si>
  <si>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</si>
  <si>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</si>
  <si>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</si>
  <si>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</si>
  <si>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</si>
  <si>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</si>
  <si>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</si>
  <si>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</si>
  <si>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</si>
  <si>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</si>
  <si>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</si>
  <si>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</si>
  <si>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</si>
  <si>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</si>
  <si>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</si>
  <si>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</si>
  <si>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</si>
  <si>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</si>
  <si>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</si>
  <si>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</si>
  <si>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</si>
  <si>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</si>
  <si>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</si>
  <si>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</si>
  <si>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</si>
  <si>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</si>
  <si>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</si>
  <si>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</si>
  <si>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</si>
  <si>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</si>
  <si>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</si>
  <si>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</si>
  <si>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</si>
  <si>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</si>
  <si>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</si>
  <si>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</si>
  <si>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</si>
  <si>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</si>
  <si>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</si>
  <si>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</si>
  <si>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</si>
  <si>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</si>
  <si>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</si>
  <si>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</si>
  <si>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</si>
  <si>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</si>
  <si>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</si>
  <si>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</si>
  <si>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</si>
  <si>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</si>
  <si>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</si>
  <si>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</si>
  <si>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</si>
  <si>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</si>
  <si>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</si>
  <si>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</si>
  <si>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</si>
  <si>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</si>
  <si>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</si>
  <si>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</si>
  <si>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</si>
  <si>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</si>
  <si>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</si>
  <si>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</si>
  <si>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</si>
  <si>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</si>
  <si>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</si>
  <si>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</si>
  <si>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</si>
  <si>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</si>
  <si>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</si>
  <si>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</si>
  <si>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</si>
  <si>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</si>
  <si>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</si>
  <si>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</si>
  <si>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</si>
  <si>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</si>
  <si>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</si>
  <si>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</si>
  <si>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</si>
  <si>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</si>
  <si>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</si>
  <si>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</si>
  <si>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</si>
  <si>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</si>
  <si>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</si>
  <si>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</si>
  <si>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</si>
  <si>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</si>
  <si>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</si>
  <si>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</si>
  <si>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</si>
  <si>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</si>
  <si>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</si>
  <si>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</si>
  <si>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</si>
  <si>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</si>
  <si>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</si>
  <si>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</si>
  <si>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</si>
  <si>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</si>
  <si>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</si>
  <si>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</si>
  <si>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</si>
  <si>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</si>
  <si>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</si>
  <si>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</si>
  <si>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</si>
  <si>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</si>
  <si>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</si>
  <si>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</si>
  <si>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</si>
  <si>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</si>
  <si>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</si>
  <si>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</si>
  <si>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</si>
  <si>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</si>
  <si>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</si>
  <si>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</si>
  <si>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</si>
  <si>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</si>
  <si>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</si>
  <si>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</si>
  <si>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</si>
  <si>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</si>
  <si>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</si>
  <si>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</si>
  <si>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</si>
  <si>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</si>
  <si>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</si>
  <si>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</si>
  <si>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</si>
  <si>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</si>
  <si>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</si>
  <si>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</si>
  <si>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</si>
  <si>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</si>
  <si>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</si>
  <si>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</si>
  <si>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</si>
  <si>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</si>
  <si>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</si>
  <si>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</si>
  <si>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</si>
  <si>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</si>
  <si>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</si>
  <si>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</si>
  <si>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</si>
  <si>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</si>
  <si>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</si>
  <si>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</si>
  <si>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</si>
  <si>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</si>
  <si>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</si>
  <si>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</si>
  <si>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</si>
  <si>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</si>
  <si>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</si>
  <si>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</si>
  <si>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</si>
  <si>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</si>
  <si>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</si>
  <si>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</si>
  <si>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</si>
  <si>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</si>
  <si>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</si>
  <si>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</si>
  <si>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</si>
  <si>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</si>
  <si>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</si>
  <si>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</si>
  <si>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</si>
  <si>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</si>
  <si>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</si>
  <si>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</si>
  <si>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</si>
  <si>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</si>
  <si>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</si>
  <si>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</si>
  <si>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</si>
  <si>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</si>
  <si>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</si>
  <si>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</si>
  <si>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</si>
  <si>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</si>
  <si>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</si>
  <si>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</si>
  <si>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</si>
  <si>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</si>
  <si>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</si>
  <si>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</si>
  <si>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</si>
  <si>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</si>
  <si>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</si>
  <si>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</si>
  <si>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</si>
  <si>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</si>
  <si>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</si>
  <si>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</si>
  <si>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</si>
  <si>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</si>
  <si>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</si>
  <si>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</si>
  <si>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</si>
  <si>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</si>
  <si>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</si>
  <si>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</si>
  <si>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</si>
  <si>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</si>
  <si>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</si>
  <si>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</si>
  <si>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</si>
  <si>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</si>
  <si>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</si>
  <si>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</si>
  <si>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</si>
  <si>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</si>
  <si>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</si>
  <si>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</si>
  <si>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</si>
  <si>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</si>
  <si>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</si>
  <si>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</si>
  <si>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</si>
  <si>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</si>
  <si>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</si>
  <si>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</si>
  <si>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</si>
  <si>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</si>
  <si>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</si>
  <si>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</si>
  <si>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</si>
  <si>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</si>
  <si>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</si>
  <si>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</si>
  <si>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</si>
  <si>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</si>
  <si>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</si>
  <si>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</si>
  <si>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</si>
  <si>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</si>
  <si>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</si>
  <si>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</si>
  <si>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</si>
  <si>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</si>
  <si>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</si>
  <si>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</si>
  <si>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</si>
  <si>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</si>
  <si>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</si>
  <si>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</si>
  <si>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</si>
  <si>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</si>
  <si>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</si>
  <si>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</si>
  <si>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</si>
  <si>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</si>
  <si>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</si>
  <si>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</si>
  <si>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</si>
  <si>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</si>
  <si>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</si>
  <si>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</si>
  <si>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</si>
  <si>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</si>
  <si>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</si>
  <si>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</si>
  <si>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</si>
  <si>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</si>
  <si>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</si>
  <si>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</si>
  <si>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</si>
  <si>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</si>
  <si>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</si>
  <si>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</si>
  <si>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</si>
  <si>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</si>
  <si>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</si>
  <si>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</si>
  <si>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</si>
  <si>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</si>
  <si>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</si>
  <si>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</si>
  <si>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</si>
  <si>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</si>
  <si>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</si>
  <si>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</si>
  <si>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</si>
  <si>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</si>
  <si>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</si>
  <si>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</si>
  <si>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</si>
  <si>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</si>
  <si>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</si>
  <si>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</si>
  <si>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</si>
  <si>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</si>
  <si>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</si>
  <si>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</si>
  <si>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</si>
  <si>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</si>
  <si>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</si>
  <si>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</si>
  <si>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</si>
  <si>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</si>
  <si>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</si>
  <si>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</si>
  <si>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</si>
  <si>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</si>
  <si>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</si>
  <si>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</si>
  <si>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</si>
  <si>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</si>
  <si>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</si>
  <si>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</si>
  <si>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</si>
  <si>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</si>
  <si>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</si>
  <si>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</si>
  <si>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</si>
  <si>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</si>
  <si>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</si>
  <si>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</si>
  <si>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</si>
  <si>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</si>
  <si>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</si>
  <si>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</si>
  <si>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</si>
  <si>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</si>
  <si>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</si>
  <si>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</si>
  <si>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</si>
  <si>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</si>
  <si>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</si>
  <si>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</si>
  <si>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</si>
  <si>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</si>
  <si>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</si>
  <si>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</si>
  <si>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</si>
  <si>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</si>
  <si>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</si>
  <si>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</si>
  <si>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</si>
  <si>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</si>
  <si>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</si>
  <si>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</si>
  <si>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</si>
  <si>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</si>
  <si>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</si>
  <si>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</si>
  <si>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</si>
  <si>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</si>
  <si>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</si>
  <si>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</si>
  <si>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</si>
  <si>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</si>
  <si>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</si>
  <si>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</si>
  <si>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</si>
  <si>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</si>
  <si>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</si>
  <si>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</si>
  <si>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</si>
  <si>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</si>
  <si>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</si>
  <si>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</si>
  <si>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</si>
  <si>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</si>
  <si>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</si>
  <si>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</si>
  <si>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</si>
  <si>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</si>
  <si>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</si>
  <si>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</si>
  <si>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</si>
  <si>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</si>
  <si>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</si>
  <si>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</si>
  <si>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</si>
  <si>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</si>
  <si>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</si>
  <si>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</si>
  <si>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</si>
  <si>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</si>
  <si>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</si>
  <si>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</si>
  <si>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</si>
  <si>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</si>
  <si>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</si>
  <si>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</si>
  <si>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</si>
  <si>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</si>
  <si>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</si>
  <si>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</si>
  <si>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</si>
  <si>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</si>
  <si>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</si>
  <si>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</si>
  <si>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</si>
  <si>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</si>
  <si>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</si>
  <si>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</si>
  <si>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</si>
  <si>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</si>
  <si>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</si>
  <si>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</si>
  <si>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</si>
  <si>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</si>
  <si>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</si>
  <si>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</si>
  <si>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</si>
  <si>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</si>
  <si>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</si>
  <si>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</si>
  <si>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</si>
  <si>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</si>
  <si>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</si>
  <si>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</si>
  <si>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</si>
  <si>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</si>
  <si>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</si>
  <si>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</si>
  <si>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</si>
  <si>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</si>
  <si>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</si>
  <si>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</si>
  <si>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</si>
  <si>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</si>
  <si>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</si>
  <si>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</si>
  <si>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</si>
  <si>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</si>
  <si>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</si>
  <si>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</si>
  <si>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</si>
  <si>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</si>
  <si>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</si>
  <si>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</si>
  <si>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</si>
  <si>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</si>
  <si>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</si>
  <si>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</si>
  <si>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</si>
  <si>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</si>
  <si>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</si>
  <si>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</si>
  <si>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</si>
  <si>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</si>
  <si>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</si>
  <si>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</si>
  <si>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</si>
  <si>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</si>
  <si>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</si>
  <si>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</si>
  <si>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</si>
  <si>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</si>
  <si>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</si>
  <si>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</si>
  <si>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</si>
  <si>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</si>
  <si>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</si>
  <si>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</si>
  <si>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</si>
  <si>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</si>
  <si>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</si>
  <si>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</si>
  <si>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</si>
  <si>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</si>
  <si>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</si>
  <si>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</si>
  <si>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</si>
  <si>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</si>
  <si>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</si>
  <si>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</si>
  <si>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</si>
  <si>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</si>
  <si>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</si>
  <si>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</si>
  <si>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</si>
  <si>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</si>
  <si>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</si>
  <si>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</si>
  <si>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</si>
  <si>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</si>
  <si>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</si>
  <si>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</si>
  <si>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</si>
  <si>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</si>
  <si>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</si>
  <si>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</si>
  <si>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</si>
  <si>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</si>
  <si>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</si>
  <si>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</si>
  <si>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</si>
  <si>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</si>
  <si>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</si>
  <si>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</si>
  <si>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</si>
  <si>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</si>
  <si>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</si>
  <si>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</si>
  <si>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</si>
  <si>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</si>
  <si>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</si>
  <si>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</si>
  <si>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</si>
  <si>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</si>
  <si>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</si>
  <si>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</si>
  <si>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</si>
  <si>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</si>
  <si>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</si>
  <si>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</si>
  <si>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</si>
  <si>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</si>
  <si>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</si>
  <si>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</si>
  <si>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</si>
  <si>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</si>
  <si>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</si>
  <si>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</si>
  <si>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</si>
  <si>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</si>
  <si>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</si>
  <si>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</si>
  <si>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</si>
  <si>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</si>
  <si>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</si>
  <si>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</si>
  <si>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</si>
  <si>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</si>
  <si>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</si>
  <si>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</si>
  <si>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</si>
  <si>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</si>
  <si>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</si>
  <si>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</si>
  <si>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</si>
  <si>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</si>
  <si>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</si>
  <si>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</si>
  <si>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</si>
  <si>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</si>
  <si>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</si>
  <si>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</si>
  <si>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</si>
  <si>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</si>
  <si>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</si>
  <si>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</si>
  <si>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</si>
  <si>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</si>
  <si>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</si>
  <si>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</si>
  <si>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</si>
  <si>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</si>
  <si>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</si>
  <si>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</si>
  <si>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</si>
  <si>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</si>
  <si>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</si>
  <si>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</si>
  <si>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</si>
  <si>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</si>
  <si>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</si>
  <si>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</si>
  <si>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</si>
  <si>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</si>
  <si>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</si>
  <si>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</si>
  <si>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</si>
  <si>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</si>
  <si>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</si>
  <si>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</si>
  <si>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</si>
  <si>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</si>
  <si>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</si>
  <si>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</si>
  <si>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</si>
  <si>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</si>
  <si>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</si>
  <si>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</si>
  <si>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</si>
  <si>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</si>
  <si>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</si>
  <si>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</si>
  <si>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</si>
  <si>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</si>
  <si>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</si>
  <si>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</si>
  <si>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</si>
  <si>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</si>
  <si>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</si>
  <si>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</si>
  <si>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</si>
  <si>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</si>
  <si>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</si>
  <si>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</si>
  <si>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</si>
  <si>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</si>
  <si>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</si>
  <si>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</si>
  <si>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</si>
  <si>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</si>
  <si>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</si>
  <si>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</si>
  <si>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</si>
  <si>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</si>
  <si>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</si>
  <si>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</si>
  <si>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</si>
  <si>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</si>
  <si>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</si>
  <si>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</si>
  <si>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</si>
  <si>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</si>
  <si>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</si>
  <si>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</si>
  <si>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</si>
  <si>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</si>
  <si>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</si>
  <si>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</si>
  <si>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</si>
  <si>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</si>
  <si>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</si>
  <si>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</si>
  <si>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</si>
  <si>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</si>
  <si>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</si>
  <si>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</si>
  <si>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</si>
  <si>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</si>
  <si>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</si>
  <si>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</si>
  <si>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</si>
  <si>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</si>
  <si>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</si>
  <si>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</si>
  <si>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</si>
  <si>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</si>
  <si>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</si>
  <si>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</si>
  <si>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</si>
  <si>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</si>
  <si>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</si>
  <si>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</si>
  <si>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</si>
  <si>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</si>
  <si>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</si>
  <si>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</si>
  <si>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</si>
  <si>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</si>
  <si>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</si>
  <si>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</si>
  <si>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</si>
  <si>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</si>
  <si>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</si>
  <si>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</si>
  <si>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</si>
  <si>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</si>
  <si>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</si>
  <si>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</si>
  <si>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</si>
  <si>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</si>
  <si>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</si>
  <si>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</si>
  <si>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</si>
  <si>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</si>
  <si>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</si>
  <si>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</si>
  <si>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</si>
  <si>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</si>
  <si>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</si>
  <si>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</si>
  <si>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</si>
  <si>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</si>
  <si>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</si>
  <si>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</si>
  <si>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</si>
  <si>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</si>
  <si>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</si>
  <si>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</si>
  <si>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</si>
  <si>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</si>
  <si>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</si>
  <si>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</si>
  <si>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</si>
  <si>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</si>
  <si>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</si>
  <si>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</si>
  <si>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</si>
  <si>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</si>
  <si>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</si>
  <si>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</si>
  <si>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</si>
  <si>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</si>
  <si>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</si>
  <si>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</si>
  <si>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</si>
  <si>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</si>
  <si>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</si>
  <si>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</si>
  <si>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</si>
  <si>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</si>
  <si>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</si>
  <si>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</si>
  <si>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</si>
  <si>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</si>
  <si>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</si>
  <si>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</si>
  <si>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</si>
  <si>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</si>
  <si>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</si>
  <si>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</si>
  <si>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</si>
  <si>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</si>
  <si>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</si>
  <si>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</si>
  <si>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</si>
  <si>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</si>
  <si>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</si>
  <si>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</si>
  <si>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</si>
  <si>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</si>
  <si>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</si>
  <si>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</si>
  <si>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</si>
  <si>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</si>
  <si>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</si>
  <si>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</si>
  <si>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</si>
  <si>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</si>
  <si>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</si>
  <si>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</si>
  <si>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</si>
  <si>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</si>
  <si>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</si>
  <si>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</si>
  <si>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</si>
  <si>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</si>
  <si>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</si>
  <si>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</si>
  <si>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</si>
  <si>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</si>
  <si>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</si>
  <si>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</si>
  <si>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</si>
  <si>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</si>
  <si>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</si>
  <si>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</si>
  <si>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</si>
  <si>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</si>
  <si>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</si>
  <si>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</si>
  <si>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</si>
  <si>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</si>
  <si>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</si>
  <si>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</si>
  <si>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</si>
  <si>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</si>
  <si>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</si>
  <si>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</si>
  <si>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</si>
  <si>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</si>
  <si>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</si>
  <si>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</si>
  <si>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</si>
  <si>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</si>
  <si>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</si>
  <si>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</si>
  <si>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</si>
  <si>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</si>
  <si>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</si>
  <si>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</si>
  <si>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</si>
  <si>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</si>
  <si>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</si>
  <si>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</si>
  <si>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</si>
  <si>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</si>
  <si>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</si>
  <si>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</si>
  <si>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</si>
  <si>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</si>
  <si>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</si>
  <si>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</si>
  <si>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</si>
  <si>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</si>
  <si>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</si>
  <si>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</si>
  <si>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</si>
  <si>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</si>
  <si>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</si>
  <si>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</si>
  <si>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</si>
  <si>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</si>
  <si>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</si>
  <si>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</si>
  <si>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</si>
  <si>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</si>
  <si>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</si>
  <si>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</si>
  <si>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</si>
  <si>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</si>
  <si>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</si>
  <si>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</si>
  <si>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</si>
  <si>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</si>
  <si>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</si>
  <si>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</si>
  <si>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</si>
  <si>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</si>
  <si>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</si>
  <si>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</si>
  <si>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</si>
  <si>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</si>
  <si>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</si>
  <si>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</si>
  <si>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</si>
  <si>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</si>
  <si>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</si>
  <si>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</si>
  <si>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</si>
  <si>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</si>
  <si>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</si>
  <si>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</si>
  <si>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</si>
  <si>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</si>
  <si>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</si>
  <si>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</si>
  <si>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</si>
  <si>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</si>
  <si>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</si>
  <si>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</si>
  <si>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</si>
  <si>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</si>
  <si>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</si>
  <si>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</si>
  <si>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</si>
  <si>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</si>
  <si>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</si>
  <si>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</si>
  <si>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</si>
  <si>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</si>
  <si>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</si>
  <si>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</si>
  <si>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</si>
  <si>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</si>
  <si>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</si>
  <si>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</si>
  <si>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</si>
  <si>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</si>
  <si>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</si>
  <si>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</si>
  <si>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</si>
  <si>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</si>
  <si>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</si>
  <si>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</si>
  <si>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</si>
  <si>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</si>
  <si>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</si>
  <si>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</si>
  <si>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</si>
  <si>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</si>
  <si>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</si>
  <si>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</si>
  <si>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</si>
  <si>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</si>
  <si>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</si>
  <si>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</si>
  <si>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</si>
  <si>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</si>
  <si>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</si>
  <si>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</si>
  <si>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</si>
  <si>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</si>
  <si>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</si>
  <si>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</si>
  <si>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</si>
  <si>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</si>
  <si>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</si>
  <si>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</si>
  <si>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</si>
  <si>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</si>
  <si>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</si>
  <si>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</si>
  <si>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</si>
  <si>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</si>
  <si>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</si>
  <si>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</si>
  <si>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</si>
  <si>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</si>
  <si>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</si>
  <si>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</si>
  <si>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</si>
  <si>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</si>
  <si>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</si>
  <si>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</si>
  <si>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</si>
  <si>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</si>
  <si>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</si>
  <si>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</si>
  <si>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</si>
  <si>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</si>
  <si>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</si>
  <si>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</si>
  <si>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</si>
  <si>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</si>
  <si>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</si>
  <si>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</si>
  <si>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</si>
  <si>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</si>
  <si>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</si>
  <si>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</si>
  <si>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</si>
  <si>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</si>
  <si>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</si>
  <si>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</si>
  <si>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</si>
  <si>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</si>
  <si>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</si>
  <si>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</si>
  <si>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</si>
  <si>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</si>
  <si>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</si>
  <si>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</si>
  <si>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</si>
  <si>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</si>
  <si>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</si>
  <si>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</si>
  <si>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</si>
  <si>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</si>
  <si>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</si>
  <si>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</si>
  <si>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</si>
  <si>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</si>
  <si>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</si>
  <si>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</si>
  <si>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</si>
  <si>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</si>
  <si>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</si>
  <si>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</si>
  <si>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</si>
  <si>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</si>
  <si>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</si>
  <si>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</si>
  <si>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</si>
  <si>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</si>
  <si>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</si>
  <si>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</si>
  <si>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</si>
  <si>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</si>
  <si>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</si>
  <si>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</si>
  <si>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</si>
  <si>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</si>
  <si>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</si>
  <si>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</si>
  <si>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</si>
  <si>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</si>
  <si>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</si>
  <si>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</si>
  <si>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</si>
  <si>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</si>
  <si>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</si>
  <si>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</si>
  <si>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</si>
  <si>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</si>
  <si>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</si>
  <si>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</si>
  <si>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</si>
  <si>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</si>
  <si>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</si>
  <si>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</si>
  <si>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</si>
  <si>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</si>
  <si>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</si>
  <si>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</si>
  <si>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</si>
  <si>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</si>
  <si>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</si>
  <si>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</si>
  <si>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</si>
  <si>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</si>
  <si>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</si>
  <si>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</si>
  <si>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</si>
  <si>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</si>
  <si>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</si>
  <si>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</si>
  <si>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</si>
  <si>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</si>
  <si>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</si>
  <si>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</si>
  <si>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</si>
  <si>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</si>
  <si>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</si>
  <si>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</si>
  <si>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</si>
  <si>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</si>
  <si>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</si>
  <si>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</si>
  <si>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</si>
  <si>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</si>
  <si>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</si>
  <si>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</si>
  <si>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</si>
  <si>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</si>
  <si>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</si>
  <si>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</si>
  <si>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</si>
  <si>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</si>
  <si>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</si>
  <si>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</si>
  <si>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</si>
  <si>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</si>
  <si>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</si>
  <si>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</si>
  <si>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</si>
  <si>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</si>
  <si>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</si>
  <si>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</si>
  <si>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</si>
  <si>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</si>
  <si>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</si>
  <si>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</si>
  <si>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</si>
  <si>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</si>
  <si>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</si>
  <si>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</si>
  <si>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</si>
  <si>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</si>
  <si>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</si>
  <si>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</si>
  <si>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</si>
  <si>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</si>
  <si>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</si>
  <si>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</si>
  <si>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</si>
  <si>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</si>
  <si>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</si>
  <si>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</si>
  <si>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</si>
  <si>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</si>
  <si>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</si>
  <si>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</si>
  <si>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</si>
  <si>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</si>
  <si>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</si>
  <si>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</si>
  <si>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</si>
  <si>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</si>
  <si>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</si>
  <si>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</si>
  <si>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</si>
  <si>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</si>
  <si>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</si>
  <si>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</si>
  <si>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</si>
  <si>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</si>
  <si>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</si>
  <si>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</si>
  <si>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</si>
  <si>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</si>
  <si>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</si>
  <si>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</si>
  <si>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</si>
  <si>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</si>
  <si>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</si>
  <si>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</si>
  <si>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</si>
  <si>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</si>
  <si>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</si>
  <si>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</si>
  <si>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</si>
  <si>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</si>
  <si>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</si>
  <si>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</si>
  <si>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</si>
  <si>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</si>
  <si>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</si>
  <si>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</si>
  <si>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</si>
  <si>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</si>
  <si>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</si>
  <si>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</si>
  <si>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</si>
  <si>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</si>
  <si>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</si>
  <si>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</si>
  <si>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</si>
  <si>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</si>
  <si>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</si>
  <si>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</si>
  <si>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</si>
  <si>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</si>
  <si>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</si>
  <si>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</si>
  <si>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</si>
  <si>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</si>
  <si>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</si>
  <si>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</si>
  <si>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</si>
  <si>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</si>
  <si>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</si>
  <si>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</si>
  <si>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</si>
  <si>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</si>
  <si>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</si>
  <si>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</si>
  <si>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</si>
  <si>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</si>
  <si>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</si>
  <si>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</si>
  <si>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</si>
  <si>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</si>
  <si>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</si>
  <si>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</si>
  <si>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</si>
  <si>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</si>
  <si>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</si>
  <si>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</si>
  <si>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</si>
  <si>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</si>
  <si>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</si>
  <si>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</si>
  <si>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</si>
  <si>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</si>
  <si>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</si>
  <si>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</si>
  <si>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</si>
  <si>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</si>
  <si>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</si>
  <si>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</si>
  <si>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</si>
  <si>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</si>
  <si>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</si>
  <si>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</si>
  <si>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</si>
  <si>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</si>
  <si>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</si>
  <si>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</si>
  <si>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</si>
  <si>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</si>
  <si>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</si>
  <si>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</si>
  <si>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</si>
  <si>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</si>
  <si>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</si>
  <si>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</si>
  <si>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</si>
  <si>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</si>
  <si>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</si>
  <si>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</si>
  <si>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</si>
  <si>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</si>
  <si>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</si>
  <si>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</si>
  <si>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</si>
  <si>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</si>
  <si>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</si>
  <si>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</si>
  <si>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</si>
  <si>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</si>
  <si>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</si>
  <si>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</si>
  <si>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</si>
  <si>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</si>
  <si>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</si>
  <si>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</si>
  <si>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</si>
  <si>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</si>
  <si>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</si>
  <si>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</si>
  <si>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</si>
  <si>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</si>
  <si>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</si>
  <si>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</si>
  <si>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</si>
  <si>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</si>
  <si>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</si>
  <si>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</si>
  <si>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</si>
  <si>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</si>
  <si>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</si>
  <si>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</si>
  <si>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</si>
  <si>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</si>
  <si>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</si>
  <si>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</si>
  <si>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</si>
  <si>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</si>
  <si>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</si>
  <si>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</si>
  <si>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</si>
  <si>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</si>
  <si>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</si>
  <si>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</si>
  <si>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</si>
  <si>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</si>
  <si>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</si>
  <si>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</si>
  <si>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</si>
  <si>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</si>
  <si>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</si>
  <si>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</si>
  <si>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</si>
  <si>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</si>
  <si>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</si>
  <si>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</si>
  <si>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</si>
  <si>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</si>
  <si>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</si>
  <si>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</si>
  <si>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</si>
  <si>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</si>
  <si>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</si>
  <si>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</si>
  <si>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</si>
  <si>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</si>
  <si>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</si>
  <si>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</si>
  <si>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</si>
  <si>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</si>
  <si>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</si>
  <si>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</si>
  <si>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</si>
  <si>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</si>
  <si>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</si>
  <si>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</si>
  <si>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</si>
  <si>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</si>
  <si>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</si>
  <si>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</si>
  <si>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</si>
  <si>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</si>
  <si>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</si>
  <si>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</si>
  <si>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</si>
  <si>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</si>
  <si>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</si>
  <si>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</si>
  <si>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</si>
  <si>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</si>
  <si>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</si>
  <si>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</si>
  <si>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</si>
  <si>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</si>
  <si>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</si>
  <si>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</si>
  <si>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</si>
  <si>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</si>
  <si>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</si>
  <si>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</si>
  <si>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</si>
  <si>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</si>
  <si>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</si>
  <si>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</si>
  <si>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</si>
  <si>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</si>
  <si>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</si>
  <si>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</si>
  <si>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</si>
  <si>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</si>
  <si>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</si>
  <si>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</si>
  <si>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</si>
  <si>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</si>
  <si>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</si>
  <si>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</si>
  <si>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</si>
  <si>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</si>
  <si>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</si>
  <si>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</si>
  <si>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</si>
  <si>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</si>
  <si>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</si>
  <si>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</si>
  <si>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</si>
  <si>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</si>
  <si>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</si>
  <si>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</si>
  <si>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</si>
  <si>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</si>
  <si>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</si>
  <si>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</si>
  <si>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</si>
  <si>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</si>
  <si>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</si>
  <si>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</si>
  <si>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</si>
  <si>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</si>
  <si>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</si>
  <si>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</si>
  <si>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</si>
  <si>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</si>
  <si>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</si>
  <si>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</si>
  <si>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</si>
  <si>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</si>
  <si>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</si>
  <si>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</si>
  <si>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</si>
  <si>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</si>
  <si>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</si>
  <si>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</si>
  <si>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</si>
  <si>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</si>
  <si>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</si>
  <si>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</si>
  <si>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</si>
  <si>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</si>
  <si>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</si>
  <si>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</si>
  <si>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</si>
  <si>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</si>
  <si>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</si>
  <si>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</si>
  <si>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</si>
  <si>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</si>
  <si>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</si>
  <si>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</si>
  <si>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</si>
  <si>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</si>
  <si>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</si>
  <si>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</si>
  <si>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</si>
  <si>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</si>
  <si>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</si>
  <si>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</si>
  <si>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</si>
  <si>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</si>
  <si>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</si>
  <si>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</si>
  <si>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</si>
  <si>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</si>
  <si>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</si>
  <si>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</si>
  <si>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</si>
  <si>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</si>
  <si>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</si>
  <si>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</si>
  <si>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</si>
  <si>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</si>
  <si>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</si>
  <si>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</si>
  <si>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</si>
  <si>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</si>
  <si>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</si>
  <si>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</si>
  <si>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</si>
  <si>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</si>
  <si>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</si>
  <si>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</si>
  <si>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</si>
  <si>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</si>
  <si>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</si>
  <si>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</si>
  <si>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</si>
  <si>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</si>
  <si>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</si>
  <si>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</si>
  <si>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</si>
  <si>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</si>
  <si>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</si>
  <si>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</si>
  <si>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</si>
  <si>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</si>
  <si>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</si>
  <si>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</si>
  <si>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</si>
  <si>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</si>
  <si>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</si>
  <si>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</si>
  <si>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</si>
  <si>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</si>
  <si>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</si>
  <si>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</si>
  <si>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</si>
  <si>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</si>
  <si>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</si>
  <si>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</si>
  <si>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</si>
  <si>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</si>
  <si>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</si>
  <si>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</si>
  <si>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</si>
  <si>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</si>
  <si>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</si>
  <si>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</si>
  <si>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</si>
  <si>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</si>
  <si>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</si>
  <si>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</si>
  <si>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</si>
  <si>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</si>
  <si>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</si>
  <si>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</si>
  <si>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</si>
  <si>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</si>
  <si>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</si>
  <si>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</si>
  <si>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</si>
  <si>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</si>
  <si>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</si>
  <si>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</si>
  <si>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</si>
  <si>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</si>
  <si>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</si>
  <si>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</si>
  <si>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</si>
  <si>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</si>
  <si>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</si>
  <si>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</si>
  <si>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</si>
  <si>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</si>
  <si>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</si>
  <si>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</si>
  <si>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</si>
  <si>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</si>
  <si>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</si>
  <si>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</si>
  <si>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</si>
  <si>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</si>
  <si>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</si>
  <si>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</si>
  <si>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</si>
  <si>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</si>
  <si>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</si>
  <si>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</si>
  <si>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</si>
  <si>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</si>
  <si>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</si>
  <si>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</si>
  <si>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</si>
  <si>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</si>
  <si>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</si>
  <si>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</si>
  <si>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</si>
  <si>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</si>
  <si>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</si>
  <si>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</si>
  <si>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</si>
  <si>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</si>
  <si>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</si>
  <si>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</si>
  <si>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</si>
  <si>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</si>
  <si>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</si>
  <si>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</si>
  <si>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</si>
  <si>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</si>
  <si>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</si>
  <si>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</si>
  <si>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</si>
  <si>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</si>
  <si>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</si>
  <si>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</si>
  <si>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</si>
  <si>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</si>
  <si>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</si>
  <si>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</si>
  <si>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</si>
  <si>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</si>
  <si>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</si>
  <si>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</si>
  <si>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</si>
  <si>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</si>
  <si>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</si>
  <si>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</si>
  <si>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</si>
  <si>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</si>
  <si>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</si>
  <si>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</si>
  <si>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</si>
  <si>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</si>
  <si>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</si>
  <si>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</si>
  <si>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</si>
  <si>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</si>
  <si>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</si>
  <si>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</si>
  <si>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</si>
  <si>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</si>
  <si>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</si>
  <si>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</si>
  <si>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</si>
  <si>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</si>
  <si>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</si>
  <si>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</si>
  <si>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</si>
  <si>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</si>
  <si>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</si>
  <si>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</si>
  <si>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</si>
  <si>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</si>
  <si>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</si>
  <si>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</si>
  <si>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</si>
  <si>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</si>
  <si>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</si>
  <si>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</si>
  <si>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</si>
  <si>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</si>
  <si>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</si>
  <si>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</si>
  <si>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</si>
  <si>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</si>
  <si>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</si>
  <si>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</si>
  <si>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</si>
  <si>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</si>
  <si>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</si>
  <si>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</si>
  <si>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</si>
  <si>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</si>
  <si>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</si>
  <si>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</si>
  <si>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</si>
  <si>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</si>
  <si>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</si>
  <si>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</si>
  <si>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</si>
  <si>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</si>
  <si>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</si>
  <si>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</si>
  <si>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</si>
  <si>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</si>
  <si>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</si>
  <si>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</si>
  <si>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</si>
  <si>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</si>
  <si>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</si>
  <si>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</si>
  <si>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</si>
  <si>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</si>
  <si>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</si>
  <si>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</si>
  <si>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</si>
  <si>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</si>
  <si>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</si>
  <si>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</si>
  <si>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</si>
  <si>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</si>
  <si>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</si>
  <si>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</si>
  <si>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</si>
  <si>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</si>
  <si>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</si>
  <si>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</si>
  <si>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</si>
  <si>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</si>
  <si>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</si>
  <si>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</si>
  <si>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</si>
  <si>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</si>
  <si>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</si>
  <si>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</si>
  <si>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</si>
  <si>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</si>
  <si>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</si>
  <si>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</si>
  <si>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</si>
  <si>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</si>
  <si>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</si>
  <si>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</si>
  <si>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</si>
  <si>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</si>
  <si>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</si>
  <si>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</si>
  <si>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</si>
  <si>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</si>
  <si>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</si>
  <si>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</si>
  <si>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</si>
  <si>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</si>
  <si>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</si>
  <si>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</si>
  <si>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</si>
  <si>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</si>
  <si>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</si>
  <si>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</si>
  <si>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</si>
  <si>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</si>
  <si>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</si>
  <si>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</si>
  <si>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</si>
  <si>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</si>
  <si>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</si>
  <si>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</si>
  <si>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</si>
  <si>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</si>
  <si>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</si>
  <si>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</si>
  <si>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</si>
  <si>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</si>
  <si>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</si>
  <si>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</si>
  <si>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</si>
  <si>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</si>
  <si>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</si>
  <si>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</si>
  <si>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</si>
  <si>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</si>
  <si>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</si>
  <si>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</si>
  <si>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</si>
  <si>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</si>
  <si>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</si>
  <si>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</si>
  <si>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</si>
  <si>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</si>
  <si>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</si>
  <si>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</si>
  <si>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</si>
  <si>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</si>
  <si>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</si>
  <si>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</si>
  <si>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</si>
  <si>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</si>
  <si>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</si>
  <si>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</si>
  <si>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</si>
  <si>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</si>
  <si>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</si>
  <si>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</si>
  <si>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</si>
  <si>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</si>
  <si>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</si>
  <si>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</si>
  <si>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</si>
  <si>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</si>
  <si>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</si>
  <si>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</si>
  <si>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</si>
  <si>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</si>
  <si>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</si>
  <si>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</si>
  <si>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</si>
  <si>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</si>
  <si>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</si>
  <si>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</si>
  <si>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</si>
  <si>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</si>
  <si>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</si>
  <si>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</si>
  <si>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</si>
  <si>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</si>
  <si>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</si>
  <si>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</si>
  <si>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</si>
  <si>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</si>
  <si>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</si>
  <si>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</si>
  <si>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</si>
  <si>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</si>
  <si>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</si>
  <si>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</si>
  <si>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</si>
  <si>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</si>
  <si>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</si>
  <si>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</si>
  <si>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</si>
  <si>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</si>
  <si>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</si>
  <si>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</si>
  <si>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</si>
  <si>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</si>
  <si>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</si>
  <si>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</si>
  <si>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</si>
  <si>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</si>
  <si>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</si>
  <si>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</si>
  <si>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</si>
  <si>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</si>
  <si>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</si>
  <si>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</si>
  <si>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</si>
  <si>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</si>
  <si>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</si>
  <si>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</si>
  <si>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</si>
  <si>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</si>
  <si>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</si>
  <si>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</si>
  <si>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</si>
  <si>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</si>
  <si>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</si>
  <si>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</si>
  <si>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</si>
  <si>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</si>
  <si>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</si>
  <si>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</si>
  <si>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</si>
  <si>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</si>
  <si>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</si>
  <si>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</si>
  <si>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</si>
  <si>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</si>
  <si>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</si>
  <si>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</si>
  <si>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</si>
  <si>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</si>
  <si>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</si>
  <si>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</si>
  <si>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</si>
  <si>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</si>
  <si>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</si>
  <si>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</si>
  <si>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</si>
  <si>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</si>
  <si>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</si>
  <si>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</si>
  <si>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</si>
  <si>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</si>
  <si>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</si>
  <si>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</si>
  <si>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</si>
  <si>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</si>
  <si>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</si>
  <si>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</si>
  <si>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</si>
  <si>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</si>
  <si>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</si>
  <si>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</si>
  <si>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</si>
  <si>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</si>
  <si>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</si>
  <si>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</si>
  <si>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</si>
  <si>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</si>
  <si>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</si>
  <si>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</si>
  <si>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</si>
  <si>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</si>
  <si>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</si>
  <si>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</si>
  <si>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</si>
  <si>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</si>
  <si>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</si>
  <si>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</si>
  <si>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</si>
  <si>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</si>
  <si>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</si>
  <si>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</si>
  <si>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</si>
  <si>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</si>
  <si>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</si>
  <si>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</si>
  <si>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</si>
  <si>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</si>
  <si>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</si>
  <si>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</si>
  <si>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</si>
  <si>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</si>
  <si>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</si>
  <si>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</si>
  <si>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</si>
  <si>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</si>
  <si>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</si>
  <si>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</si>
  <si>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</si>
  <si>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</si>
  <si>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</si>
  <si>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</si>
  <si>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</si>
  <si>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</si>
  <si>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</si>
  <si>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</si>
  <si>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</si>
  <si>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</si>
  <si>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</si>
  <si>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</si>
  <si>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</si>
  <si>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</si>
  <si>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</si>
  <si>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</si>
  <si>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</si>
  <si>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</si>
  <si>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</si>
  <si>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</si>
  <si>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</si>
  <si>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</si>
  <si>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</si>
  <si>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</si>
  <si>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</si>
  <si>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</si>
  <si>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</si>
  <si>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</si>
  <si>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</si>
  <si>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</si>
  <si>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</si>
  <si>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</si>
  <si>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</si>
  <si>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</si>
  <si>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</si>
  <si>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</si>
  <si>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</si>
  <si>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</si>
  <si>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</si>
  <si>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</si>
  <si>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</si>
  <si>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</si>
  <si>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</si>
  <si>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</si>
  <si>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</si>
  <si>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</si>
  <si>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</si>
  <si>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</si>
  <si>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</si>
  <si>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</si>
  <si>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</si>
  <si>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</si>
  <si>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</si>
  <si>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</si>
  <si>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</si>
  <si>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</si>
  <si>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</si>
  <si>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</si>
  <si>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</si>
  <si>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</si>
  <si>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</si>
  <si>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</si>
  <si>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</si>
  <si>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</si>
  <si>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</si>
  <si>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</si>
  <si>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</si>
  <si>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</si>
  <si>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</si>
  <si>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</si>
  <si>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</si>
  <si>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</si>
  <si>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</si>
  <si>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</si>
  <si>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</si>
  <si>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</si>
  <si>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</si>
  <si>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</si>
  <si>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</si>
  <si>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</si>
  <si>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</si>
  <si>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</si>
  <si>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</si>
  <si>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</si>
  <si>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</si>
  <si>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</si>
  <si>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</si>
  <si>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</si>
  <si>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</si>
  <si>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</si>
  <si>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</si>
  <si>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</si>
  <si>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</si>
  <si>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</si>
  <si>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</si>
  <si>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</si>
  <si>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</si>
  <si>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</si>
  <si>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</si>
  <si>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</si>
  <si>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</si>
  <si>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</si>
  <si>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</si>
  <si>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</si>
  <si>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</si>
  <si>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</si>
  <si>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</si>
  <si>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</si>
  <si>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</si>
  <si>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</si>
  <si>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</si>
  <si>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</si>
  <si>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</si>
  <si>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</si>
  <si>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</si>
  <si>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</si>
  <si>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</si>
  <si>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</si>
  <si>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</si>
  <si>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</si>
  <si>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</si>
  <si>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</si>
  <si>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</si>
  <si>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</si>
  <si>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</si>
  <si>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</si>
  <si>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</si>
  <si>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</si>
  <si>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</si>
  <si>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</si>
  <si>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</si>
  <si>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</si>
  <si>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</si>
  <si>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</si>
  <si>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</si>
  <si>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</si>
  <si>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</si>
  <si>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</si>
  <si>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</si>
  <si>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</si>
  <si>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</si>
  <si>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</si>
  <si>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</si>
  <si>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</si>
  <si>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</si>
  <si>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</si>
  <si>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</si>
  <si>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</si>
  <si>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</si>
  <si>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</si>
  <si>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</si>
  <si>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</si>
  <si>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</si>
  <si>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</si>
  <si>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</si>
  <si>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</si>
  <si>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</si>
  <si>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</si>
  <si>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</si>
  <si>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</si>
  <si>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</si>
  <si>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</si>
  <si>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</si>
  <si>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</si>
  <si>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</si>
  <si>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</si>
  <si>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</si>
  <si>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</si>
  <si>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</si>
  <si>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</si>
  <si>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</si>
  <si>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</si>
  <si>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</si>
  <si>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</si>
  <si>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</si>
  <si>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</si>
  <si>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</si>
  <si>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</si>
  <si>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</si>
  <si>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</si>
  <si>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</si>
  <si>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</si>
  <si>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</si>
  <si>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</si>
  <si>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</si>
  <si>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</si>
  <si>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</si>
  <si>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</si>
  <si>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</si>
  <si>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</si>
  <si>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</si>
  <si>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</si>
  <si>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</si>
  <si>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</si>
  <si>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</si>
  <si>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</si>
  <si>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</si>
  <si>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</si>
  <si>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</si>
  <si>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</si>
  <si>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</si>
  <si>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</si>
  <si>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</si>
  <si>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</si>
  <si>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</si>
  <si>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</si>
  <si>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</si>
  <si>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</si>
  <si>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</si>
  <si>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</si>
  <si>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</si>
  <si>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</si>
  <si>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</si>
  <si>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</si>
  <si>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</si>
  <si>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</si>
  <si>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</si>
  <si>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</si>
  <si>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</si>
  <si>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</si>
  <si>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</si>
  <si>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</si>
  <si>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</si>
  <si>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</si>
  <si>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</si>
  <si>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</si>
  <si>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</si>
  <si>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</si>
  <si>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</si>
  <si>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</si>
  <si>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</si>
  <si>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</si>
  <si>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</si>
  <si>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</si>
  <si>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</si>
  <si>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</si>
  <si>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</si>
  <si>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</si>
  <si>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</si>
  <si>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</si>
  <si>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</si>
  <si>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</si>
  <si>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</si>
  <si>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</si>
  <si>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</si>
  <si>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</si>
  <si>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</si>
  <si>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</si>
  <si>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</si>
  <si>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</si>
  <si>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</si>
  <si>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</si>
  <si>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</si>
  <si>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</si>
  <si>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</si>
  <si>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</si>
  <si>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</si>
  <si>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</si>
  <si>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</si>
  <si>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</si>
  <si>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</si>
  <si>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</si>
  <si>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</si>
  <si>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</si>
  <si>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</si>
  <si>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</si>
  <si>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</si>
  <si>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</si>
  <si>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</si>
  <si>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</si>
  <si>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</si>
  <si>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</si>
  <si>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</si>
  <si>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</si>
  <si>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</si>
  <si>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</si>
  <si>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</si>
  <si>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</si>
  <si>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</si>
  <si>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</si>
  <si>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</si>
  <si>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</si>
  <si>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</si>
  <si>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</si>
  <si>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</si>
  <si>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</si>
  <si>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</si>
  <si>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</si>
  <si>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</si>
  <si>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</si>
  <si>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</si>
  <si>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</si>
  <si>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</si>
  <si>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</si>
  <si>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</si>
  <si>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</si>
  <si>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</si>
  <si>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</si>
  <si>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</si>
  <si>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</si>
  <si>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</si>
  <si>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</si>
  <si>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</si>
  <si>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</si>
  <si>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</si>
  <si>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</si>
  <si>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</si>
  <si>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</si>
  <si>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</si>
  <si>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</si>
  <si>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</si>
  <si>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</si>
  <si>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</si>
  <si>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</si>
  <si>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</si>
  <si>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</si>
  <si>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</si>
  <si>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</si>
  <si>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</si>
  <si>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</si>
  <si>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</si>
  <si>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</si>
  <si>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</si>
  <si>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</si>
  <si>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</si>
  <si>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</si>
  <si>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</si>
  <si>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</si>
  <si>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</si>
  <si>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</si>
  <si>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</si>
  <si>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</si>
  <si>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</si>
  <si>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</si>
  <si>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</si>
  <si>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</si>
  <si>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</si>
  <si>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</si>
  <si>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</si>
  <si>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</si>
  <si>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</si>
  <si>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</si>
  <si>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</si>
  <si>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</si>
  <si>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</si>
  <si>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</si>
  <si>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</si>
  <si>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</si>
  <si>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</si>
  <si>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</si>
  <si>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</si>
  <si>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</si>
  <si>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</si>
  <si>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</si>
  <si>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</si>
  <si>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</si>
  <si>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</si>
  <si>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</si>
  <si>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</si>
  <si>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</si>
  <si>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</si>
  <si>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</si>
  <si>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</si>
  <si>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</si>
  <si>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</si>
  <si>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</si>
  <si>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</si>
  <si>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</si>
  <si>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</si>
  <si>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</si>
  <si>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</si>
  <si>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</si>
  <si>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</si>
  <si>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</si>
  <si>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</si>
  <si>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</si>
  <si>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</si>
  <si>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</si>
  <si>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</si>
  <si>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</si>
  <si>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</si>
  <si>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</si>
  <si>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</si>
  <si>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</si>
  <si>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</si>
  <si>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</si>
  <si>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</si>
  <si>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</si>
  <si>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</si>
  <si>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</si>
  <si>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</si>
  <si>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</si>
  <si>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</si>
  <si>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</si>
  <si>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</si>
  <si>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</si>
  <si>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</si>
  <si>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</si>
  <si>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</si>
  <si>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</si>
  <si>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</si>
  <si>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</si>
  <si>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</si>
  <si>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</si>
  <si>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</si>
  <si>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</si>
  <si>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</si>
  <si>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</si>
  <si>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</si>
  <si>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</si>
  <si>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</si>
  <si>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</si>
  <si>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</si>
  <si>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</si>
  <si>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</si>
  <si>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</si>
  <si>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</si>
  <si>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</si>
  <si>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</si>
  <si>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</si>
  <si>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</si>
  <si>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</si>
  <si>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</si>
  <si>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</si>
  <si>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</si>
  <si>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</si>
  <si>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</si>
  <si>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</si>
  <si>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</si>
  <si>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</si>
  <si>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</si>
  <si>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</si>
  <si>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</si>
  <si>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</si>
  <si>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</si>
  <si>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</si>
  <si>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</si>
  <si>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</si>
  <si>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</si>
  <si>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</si>
  <si>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</si>
  <si>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</si>
  <si>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</si>
  <si>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</si>
  <si>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</si>
  <si>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</si>
  <si>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</si>
  <si>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</si>
  <si>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</si>
  <si>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</si>
  <si>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</si>
  <si>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</si>
  <si>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</si>
  <si>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</si>
  <si>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</si>
  <si>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</si>
  <si>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</si>
  <si>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</si>
  <si>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</si>
  <si>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</si>
  <si>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</si>
  <si>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</si>
  <si>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</si>
  <si>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</si>
  <si>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</si>
  <si>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</si>
  <si>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</si>
  <si>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</si>
  <si>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</si>
  <si>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</si>
  <si>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</si>
  <si>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</si>
  <si>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</si>
  <si>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</si>
  <si>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</si>
  <si>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</si>
  <si>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</si>
  <si>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</si>
  <si>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</si>
  <si>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</si>
  <si>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</si>
  <si>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</si>
  <si>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</si>
  <si>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</si>
  <si>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</si>
  <si>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</si>
  <si>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</si>
  <si>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</si>
  <si>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</si>
  <si>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</si>
  <si>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</si>
  <si>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</si>
  <si>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</si>
  <si>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</si>
  <si>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</si>
  <si>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</si>
  <si>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</si>
  <si>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</si>
  <si>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</si>
  <si>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</si>
  <si>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</si>
  <si>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</si>
  <si>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</si>
  <si>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</si>
  <si>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</si>
  <si>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</si>
  <si>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</si>
  <si>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</si>
  <si>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</si>
  <si>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</si>
  <si>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</si>
  <si>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</si>
  <si>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</si>
  <si>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</si>
  <si>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</si>
  <si>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</si>
  <si>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</si>
  <si>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</si>
  <si>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</si>
  <si>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</si>
  <si>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</si>
  <si>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</si>
  <si>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</si>
  <si>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</si>
  <si>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</si>
  <si>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</si>
  <si>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</si>
  <si>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</si>
  <si>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</si>
  <si>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</si>
  <si>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</si>
  <si>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</si>
  <si>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</si>
  <si>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</si>
  <si>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</si>
  <si>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</si>
  <si>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</si>
  <si>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</si>
  <si>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</si>
  <si>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</si>
  <si>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</si>
  <si>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</si>
  <si>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</si>
  <si>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</si>
  <si>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</si>
  <si>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</si>
  <si>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</si>
  <si>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</si>
  <si>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</si>
  <si>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</si>
  <si>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</si>
  <si>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</si>
  <si>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</si>
  <si>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</si>
  <si>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</si>
  <si>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</si>
  <si>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</si>
  <si>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</si>
  <si>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</si>
  <si>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</si>
  <si>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</si>
  <si>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</si>
  <si>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</si>
  <si>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</si>
  <si>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</si>
  <si>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</si>
  <si>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</si>
  <si>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</si>
  <si>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</si>
  <si>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</si>
  <si>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</si>
  <si>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</si>
  <si>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</si>
  <si>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</si>
  <si>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</si>
  <si>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</si>
  <si>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</si>
  <si>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</si>
  <si>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</si>
  <si>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</si>
  <si>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</si>
  <si>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</si>
  <si>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</si>
  <si>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</si>
  <si>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</si>
  <si>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</si>
  <si>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</si>
  <si>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</si>
  <si>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</si>
  <si>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</si>
  <si>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</si>
  <si>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</si>
  <si>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</si>
  <si>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</si>
  <si>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</si>
  <si>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</si>
  <si>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</si>
  <si>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</si>
  <si>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</si>
  <si>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</si>
  <si>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</si>
  <si>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</si>
  <si>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</si>
  <si>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</si>
  <si>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</si>
  <si>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</si>
  <si>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</si>
  <si>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</si>
  <si>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</si>
  <si>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</si>
  <si>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</si>
  <si>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</si>
  <si>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</si>
  <si>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</si>
  <si>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</si>
  <si>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</si>
  <si>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</si>
  <si>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</si>
  <si>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</si>
  <si>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</si>
  <si>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</si>
  <si>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</si>
  <si>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</si>
  <si>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</si>
  <si>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</si>
  <si>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</si>
  <si>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</si>
  <si>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</si>
  <si>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</si>
  <si>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</si>
  <si>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</si>
  <si>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</si>
  <si>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</si>
  <si>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</si>
  <si>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</si>
  <si>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</si>
  <si>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</si>
  <si>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</si>
  <si>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</si>
  <si>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</si>
  <si>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</si>
  <si>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</si>
  <si>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</si>
  <si>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</si>
  <si>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</si>
  <si>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</si>
  <si>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</si>
  <si>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</si>
  <si>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</si>
  <si>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</si>
  <si>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</si>
  <si>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</si>
  <si>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</si>
  <si>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</si>
  <si>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</si>
  <si>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</si>
  <si>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</si>
  <si>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</si>
  <si>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</si>
  <si>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</si>
  <si>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</si>
  <si>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</si>
  <si>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</si>
  <si>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</si>
  <si>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</si>
  <si>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</si>
  <si>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</si>
  <si>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</si>
  <si>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</si>
  <si>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</si>
  <si>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</si>
  <si>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</si>
  <si>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</si>
  <si>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</si>
  <si>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</si>
  <si>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</si>
  <si>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</si>
  <si>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</si>
  <si>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</si>
  <si>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</si>
  <si>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</si>
  <si>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</si>
  <si>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</si>
  <si>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</si>
  <si>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</si>
  <si>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</si>
  <si>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</si>
  <si>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</si>
  <si>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</si>
  <si>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</si>
  <si>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</si>
  <si>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</si>
  <si>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</si>
  <si>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</si>
  <si>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</si>
  <si>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</si>
  <si>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</si>
  <si>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</si>
  <si>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</si>
  <si>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</si>
  <si>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</si>
  <si>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</si>
  <si>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</si>
  <si>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</si>
  <si>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</si>
  <si>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</si>
  <si>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</si>
  <si>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</si>
  <si>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</si>
  <si>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</si>
  <si>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</si>
  <si>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</si>
  <si>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</si>
  <si>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</si>
  <si>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</si>
  <si>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</si>
  <si>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</si>
  <si>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</si>
  <si>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</si>
  <si>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</si>
  <si>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</si>
  <si>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</si>
  <si>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</si>
  <si>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</si>
  <si>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</si>
  <si>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</si>
  <si>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</si>
  <si>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</si>
  <si>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</si>
  <si>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</si>
  <si>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</si>
  <si>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</si>
  <si>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</si>
  <si>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</si>
  <si>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</si>
  <si>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</si>
  <si>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</si>
  <si>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</si>
  <si>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</si>
  <si>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</si>
  <si>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</si>
  <si>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</si>
  <si>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</si>
  <si>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</si>
  <si>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</si>
  <si>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</si>
  <si>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</si>
  <si>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</si>
  <si>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</si>
  <si>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</si>
  <si>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</si>
  <si>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</si>
  <si>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</si>
  <si>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</si>
  <si>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</si>
  <si>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</si>
  <si>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</si>
  <si>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</si>
  <si>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</si>
  <si>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</si>
  <si>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</si>
  <si>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</si>
  <si>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</si>
  <si>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</si>
  <si>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</si>
  <si>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</si>
  <si>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</si>
  <si>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</si>
  <si>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</si>
  <si>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</si>
  <si>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</si>
  <si>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</si>
  <si>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</si>
  <si>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</si>
  <si>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</si>
  <si>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</si>
  <si>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</si>
  <si>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</si>
  <si>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</si>
  <si>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</si>
  <si>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</si>
  <si>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</si>
  <si>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</si>
  <si>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</si>
  <si>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</si>
  <si>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</si>
  <si>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</si>
  <si>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</si>
  <si>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</si>
  <si>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</si>
  <si>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</si>
  <si>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</si>
  <si>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</si>
  <si>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</si>
  <si>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</si>
  <si>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</si>
  <si>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</si>
  <si>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</si>
  <si>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</si>
  <si>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</si>
  <si>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</si>
  <si>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</si>
  <si>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</si>
  <si>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</si>
  <si>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</si>
  <si>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</si>
  <si>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</si>
  <si>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</si>
  <si>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</si>
  <si>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</si>
  <si>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</si>
  <si>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</si>
  <si>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</si>
  <si>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</si>
  <si>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</si>
  <si>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</si>
  <si>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</si>
  <si>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</si>
  <si>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</si>
  <si>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</si>
  <si>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</si>
  <si>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</si>
  <si>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</si>
  <si>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</si>
  <si>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</si>
  <si>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</si>
  <si>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</si>
  <si>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</si>
  <si>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</si>
  <si>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</si>
  <si>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</si>
  <si>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</si>
  <si>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</si>
  <si>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</si>
  <si>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</si>
  <si>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</si>
  <si>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</si>
  <si>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</si>
  <si>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</si>
  <si>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</si>
  <si>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</si>
  <si>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</si>
  <si>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</si>
  <si>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</si>
  <si>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</si>
  <si>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</si>
  <si>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</si>
  <si>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</si>
  <si>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</si>
  <si>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</si>
  <si>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</si>
  <si>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</si>
  <si>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</si>
  <si>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</si>
  <si>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</si>
  <si>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</si>
  <si>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</si>
  <si>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</si>
  <si>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</si>
  <si>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</si>
  <si>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</si>
  <si>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</si>
  <si>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</si>
  <si>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</si>
  <si>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</si>
  <si>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</si>
  <si>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</si>
  <si>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</si>
  <si>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</si>
  <si>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</si>
  <si>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</si>
  <si>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</si>
  <si>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</si>
  <si>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</si>
  <si>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</si>
  <si>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</si>
  <si>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</si>
  <si>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</si>
  <si>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</si>
  <si>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</si>
  <si>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</si>
  <si>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</si>
  <si>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</si>
  <si>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</si>
  <si>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</si>
  <si>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</si>
  <si>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</si>
  <si>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</si>
  <si>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</si>
  <si>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</si>
  <si>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</si>
  <si>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</si>
  <si>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</si>
  <si>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</si>
  <si>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</si>
  <si>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</si>
  <si>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</si>
  <si>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</si>
  <si>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</si>
  <si>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</si>
  <si>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</si>
  <si>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</si>
  <si>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</si>
  <si>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</si>
  <si>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</si>
  <si>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</si>
  <si>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</si>
  <si>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</si>
  <si>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</si>
  <si>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</si>
  <si>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</si>
  <si>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</si>
  <si>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</si>
  <si>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</si>
  <si>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</si>
  <si>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</si>
  <si>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</si>
  <si>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</si>
  <si>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</si>
  <si>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</si>
  <si>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</si>
  <si>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</si>
  <si>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</si>
  <si>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</si>
  <si>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</si>
  <si>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</si>
  <si>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</si>
  <si>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</si>
  <si>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</si>
  <si>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</si>
  <si>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</si>
  <si>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</si>
  <si>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</si>
  <si>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</si>
  <si>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</si>
  <si>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</si>
  <si>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</si>
  <si>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</si>
  <si>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</si>
  <si>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</si>
  <si>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</si>
  <si>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</si>
  <si>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</si>
  <si>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</si>
  <si>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</si>
  <si>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</si>
  <si>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</si>
  <si>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</si>
  <si>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</si>
  <si>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</si>
  <si>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</si>
  <si>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</si>
  <si>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</si>
  <si>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</si>
  <si>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</si>
  <si>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</si>
  <si>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</si>
  <si>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</si>
  <si>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</si>
  <si>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</si>
  <si>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</si>
  <si>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</si>
  <si>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</si>
  <si>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</si>
  <si>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</si>
  <si>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</si>
  <si>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</si>
  <si>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</si>
  <si>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</si>
  <si>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</si>
  <si>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</si>
  <si>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</si>
  <si>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</si>
  <si>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</si>
  <si>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</si>
  <si>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</si>
  <si>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</si>
  <si>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</si>
  <si>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</si>
  <si>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</si>
  <si>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</si>
  <si>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</si>
  <si>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</si>
  <si>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</si>
  <si>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</si>
  <si>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</si>
  <si>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</si>
  <si>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</si>
  <si>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</si>
  <si>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</si>
  <si>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</si>
  <si>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</si>
  <si>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</si>
  <si>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</si>
  <si>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</si>
  <si>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</si>
  <si>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</si>
  <si>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</si>
  <si>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</si>
  <si>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</si>
  <si>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</si>
  <si>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</si>
  <si>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</si>
  <si>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</si>
  <si>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</si>
  <si>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</si>
  <si>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</si>
  <si>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</si>
  <si>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</si>
  <si>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</si>
  <si>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</si>
  <si>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</si>
  <si>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</si>
  <si>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</si>
  <si>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</si>
  <si>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</si>
  <si>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</si>
  <si>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</si>
  <si>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</si>
  <si>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</si>
  <si>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</si>
  <si>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</si>
  <si>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</si>
  <si>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</si>
  <si>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</si>
  <si>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</si>
  <si>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</si>
  <si>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</si>
  <si>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</si>
  <si>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</si>
  <si>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</si>
  <si>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</si>
  <si>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</si>
  <si>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</si>
  <si>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</si>
  <si>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</si>
  <si>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</si>
  <si>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</si>
  <si>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</si>
  <si>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</si>
  <si>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</si>
  <si>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</si>
  <si>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</si>
  <si>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</si>
  <si>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</si>
  <si>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</si>
  <si>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</si>
  <si>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</si>
  <si>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</si>
  <si>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</si>
  <si>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</si>
  <si>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</si>
  <si>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</si>
  <si>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</si>
  <si>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</si>
  <si>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</si>
  <si>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</si>
  <si>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</si>
  <si>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</si>
  <si>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</si>
  <si>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</si>
  <si>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</si>
  <si>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</si>
  <si>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</si>
  <si>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</si>
  <si>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</si>
  <si>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</si>
  <si>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</si>
  <si>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</si>
  <si>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</si>
  <si>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</si>
  <si>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</si>
  <si>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</si>
  <si>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</si>
  <si>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</si>
  <si>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</si>
  <si>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</si>
  <si>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</si>
  <si>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</si>
  <si>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</si>
  <si>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</si>
  <si>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</si>
  <si>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</si>
  <si>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</si>
  <si>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</si>
  <si>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</si>
  <si>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</si>
  <si>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</si>
  <si>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</si>
  <si>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</si>
  <si>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</si>
  <si>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</si>
  <si>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</si>
  <si>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</si>
  <si>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</si>
  <si>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</si>
  <si>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</si>
  <si>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</si>
  <si>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</si>
  <si>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</si>
  <si>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</si>
  <si>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</si>
  <si>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</si>
  <si>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</si>
  <si>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</si>
  <si>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</si>
  <si>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</si>
  <si>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</si>
  <si>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</si>
  <si>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</si>
  <si>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</si>
  <si>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</si>
  <si>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</si>
  <si>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</si>
  <si>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</si>
  <si>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</si>
  <si>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</si>
  <si>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</si>
  <si>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</si>
  <si>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</si>
  <si>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</si>
  <si>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</si>
  <si>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</si>
  <si>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</si>
  <si>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</si>
  <si>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</si>
  <si>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</si>
  <si>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</si>
  <si>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</si>
  <si>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</si>
  <si>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</si>
  <si>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</si>
  <si>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</si>
  <si>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</si>
  <si>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</si>
  <si>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</si>
  <si>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</si>
  <si>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</si>
  <si>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</si>
  <si>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</si>
  <si>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</si>
  <si>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</si>
  <si>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</si>
  <si>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</si>
  <si>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</si>
  <si>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</si>
  <si>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</si>
  <si>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</si>
  <si>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</si>
  <si>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</si>
  <si>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</si>
  <si>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</si>
  <si>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</si>
  <si>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</si>
  <si>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</si>
  <si>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</si>
  <si>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</si>
  <si>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</si>
  <si>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</si>
  <si>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</si>
  <si>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</si>
  <si>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</si>
  <si>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</si>
  <si>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</si>
  <si>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</si>
  <si>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</si>
  <si>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</si>
  <si>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</si>
  <si>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</si>
  <si>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</si>
  <si>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</si>
  <si>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</si>
  <si>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</si>
  <si>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</si>
  <si>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</si>
  <si>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</si>
  <si>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</si>
  <si>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</si>
  <si>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</si>
  <si>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</si>
  <si>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</si>
  <si>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</si>
  <si>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</si>
  <si>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</si>
  <si>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</si>
  <si>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</si>
  <si>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</si>
  <si>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</si>
  <si>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</si>
  <si>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</si>
  <si>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</si>
  <si>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</si>
  <si>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</si>
  <si>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</si>
  <si>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</si>
  <si>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</si>
  <si>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</si>
  <si>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</si>
  <si>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</si>
  <si>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</si>
  <si>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</si>
  <si>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</si>
  <si>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</si>
  <si>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</si>
  <si>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</si>
  <si>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</si>
  <si>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</si>
  <si>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</si>
  <si>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</si>
  <si>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</si>
  <si>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</si>
  <si>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</si>
  <si>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</si>
  <si>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</si>
  <si>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</si>
  <si>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</si>
  <si>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</si>
  <si>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</si>
  <si>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</si>
  <si>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</si>
  <si>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</si>
  <si>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</si>
  <si>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</si>
  <si>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</si>
  <si>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</si>
  <si>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</si>
  <si>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</si>
  <si>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</si>
  <si>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</si>
  <si>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</si>
  <si>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</si>
  <si>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</si>
  <si>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</si>
  <si>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</si>
  <si>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</si>
  <si>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</si>
  <si>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</si>
  <si>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</si>
  <si>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</si>
  <si>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</si>
  <si>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</si>
  <si>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</si>
  <si>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</si>
  <si>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</si>
  <si>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</si>
  <si>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</si>
  <si>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</si>
  <si>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</si>
  <si>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</si>
  <si>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</si>
  <si>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</si>
  <si>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</si>
  <si>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</si>
  <si>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</si>
  <si>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</si>
  <si>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</si>
  <si>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</si>
  <si>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</si>
  <si>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</si>
  <si>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</si>
  <si>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</si>
  <si>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</si>
  <si>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</si>
  <si>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</si>
  <si>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</si>
  <si>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</si>
  <si>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</si>
  <si>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</si>
  <si>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</si>
  <si>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</si>
  <si>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</si>
  <si>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</si>
  <si>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</si>
  <si>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</si>
  <si>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</si>
  <si>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</si>
  <si>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</si>
  <si>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</si>
  <si>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</si>
  <si>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</si>
  <si>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</si>
  <si>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</si>
  <si>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</si>
  <si>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</si>
  <si>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</si>
  <si>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</si>
  <si>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</si>
  <si>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</si>
  <si>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</si>
  <si>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</si>
  <si>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</si>
  <si>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</si>
  <si>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</si>
  <si>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</si>
  <si>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</si>
  <si>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</si>
  <si>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</si>
  <si>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</si>
  <si>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</si>
  <si>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</si>
  <si>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</si>
  <si>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</si>
  <si>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</si>
  <si>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</si>
  <si>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</si>
  <si>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</si>
  <si>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</si>
  <si>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</si>
  <si>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</si>
  <si>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</si>
  <si>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</si>
  <si>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</si>
  <si>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</si>
  <si>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</si>
  <si>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</si>
  <si>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</si>
  <si>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</si>
  <si>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</si>
  <si>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</si>
  <si>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</si>
  <si>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</si>
  <si>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</si>
  <si>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</si>
  <si>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</si>
  <si>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</si>
  <si>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</si>
  <si>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</si>
  <si>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</si>
  <si>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</si>
  <si>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</si>
  <si>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</si>
  <si>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</si>
  <si>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</si>
  <si>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</si>
  <si>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</si>
  <si>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</si>
  <si>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</si>
  <si>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</si>
  <si>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</si>
  <si>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</si>
  <si>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</si>
  <si>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</si>
  <si>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</si>
  <si>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</si>
  <si>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</si>
  <si>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</si>
  <si>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</si>
  <si>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</si>
  <si>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</si>
  <si>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</si>
  <si>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</si>
  <si>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</si>
  <si>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</si>
  <si>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</si>
  <si>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</si>
  <si>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</si>
  <si>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</si>
  <si>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</si>
  <si>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</si>
  <si>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</si>
  <si>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</si>
  <si>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</si>
  <si>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</si>
  <si>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</si>
  <si>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</si>
  <si>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</si>
  <si>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</si>
  <si>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</si>
  <si>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</si>
  <si>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</si>
  <si>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</si>
  <si>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</si>
  <si>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</si>
  <si>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</si>
  <si>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</si>
  <si>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</si>
  <si>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</si>
  <si>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</si>
  <si>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</si>
  <si>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</si>
  <si>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</si>
  <si>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</si>
  <si>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</si>
  <si>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</si>
  <si>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</si>
  <si>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</si>
  <si>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</si>
  <si>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</si>
  <si>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</si>
  <si>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</si>
  <si>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</si>
  <si>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</si>
  <si>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</si>
  <si>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</si>
  <si>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</si>
  <si>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</si>
  <si>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</si>
  <si>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</si>
  <si>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</si>
  <si>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</si>
  <si>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</si>
  <si>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</si>
  <si>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</si>
  <si>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</si>
  <si>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</si>
  <si>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</si>
  <si>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</si>
  <si>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</si>
  <si>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</si>
  <si>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</si>
  <si>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</si>
  <si>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</si>
  <si>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</si>
  <si>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</si>
  <si>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</si>
  <si>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</si>
  <si>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</si>
  <si>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</si>
  <si>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</si>
  <si>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</si>
  <si>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</si>
  <si>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</si>
  <si>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</si>
  <si>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</si>
  <si>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</si>
  <si>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</si>
  <si>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</si>
  <si>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</si>
  <si>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</si>
  <si>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</si>
  <si>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</si>
  <si>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</si>
  <si>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</si>
  <si>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</si>
  <si>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</si>
  <si>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</si>
  <si>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</si>
  <si>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</si>
  <si>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</si>
  <si>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</si>
  <si>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</si>
  <si>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</si>
  <si>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</si>
  <si>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</si>
  <si>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</si>
  <si>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</si>
  <si>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</si>
  <si>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</si>
  <si>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</si>
  <si>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</si>
  <si>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</si>
  <si>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</si>
  <si>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</si>
  <si>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</si>
  <si>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</si>
  <si>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</si>
  <si>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</si>
  <si>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</si>
  <si>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</si>
  <si>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</si>
  <si>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</si>
  <si>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</si>
  <si>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</si>
  <si>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</si>
  <si>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</si>
  <si>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</si>
  <si>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</si>
  <si>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</si>
  <si>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</si>
  <si>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</si>
  <si>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</si>
  <si>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</si>
  <si>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</si>
  <si>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</si>
  <si>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</si>
  <si>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</si>
  <si>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</si>
  <si>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</si>
  <si>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</si>
  <si>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</si>
  <si>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</si>
  <si>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</si>
  <si>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</si>
  <si>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</si>
  <si>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</si>
  <si>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</si>
  <si>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</si>
  <si>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</si>
  <si>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</si>
  <si>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</si>
  <si>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</si>
  <si>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</si>
  <si>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</si>
  <si>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</si>
  <si>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</si>
  <si>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</si>
  <si>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</si>
  <si>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</si>
  <si>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</si>
  <si>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</si>
  <si>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</si>
  <si>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</si>
  <si>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</si>
  <si>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</si>
  <si>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</si>
  <si>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</si>
  <si>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</si>
  <si>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</si>
  <si>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</si>
  <si>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</si>
  <si>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</si>
  <si>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</si>
  <si>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</si>
  <si>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</si>
  <si>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</si>
  <si>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</si>
  <si>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</si>
  <si>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</si>
  <si>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</si>
  <si>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</si>
  <si>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</si>
  <si>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</si>
  <si>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</si>
  <si>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</si>
  <si>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</si>
  <si>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</si>
  <si>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</si>
  <si>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</si>
  <si>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</si>
  <si>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</si>
  <si>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</si>
  <si>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</si>
  <si>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</si>
  <si>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</si>
  <si>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</si>
  <si>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</si>
  <si>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</si>
  <si>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</si>
  <si>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</si>
  <si>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</si>
  <si>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</si>
  <si>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</si>
  <si>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</si>
  <si>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</si>
  <si>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</si>
  <si>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</si>
  <si>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</si>
  <si>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</si>
  <si>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</si>
  <si>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</si>
  <si>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</si>
  <si>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</si>
  <si>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</si>
  <si>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</si>
  <si>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</si>
  <si>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</si>
  <si>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</si>
  <si>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</si>
  <si>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</si>
  <si>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</si>
  <si>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</si>
  <si>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</si>
  <si>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</si>
  <si>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</si>
  <si>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</si>
  <si>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</si>
  <si>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</si>
  <si>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</si>
  <si>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</si>
  <si>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</si>
  <si>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</si>
  <si>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</si>
  <si>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</si>
  <si>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</si>
  <si>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</si>
  <si>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</si>
  <si>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</si>
  <si>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</si>
  <si>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</si>
  <si>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</si>
  <si>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</si>
  <si>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</si>
  <si>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</si>
  <si>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</si>
  <si>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</si>
  <si>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</si>
  <si>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</si>
  <si>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</si>
  <si>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</si>
  <si>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</si>
  <si>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</si>
  <si>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</si>
  <si>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</si>
  <si>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</si>
  <si>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</si>
  <si>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</si>
  <si>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</si>
  <si>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</si>
  <si>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</si>
  <si>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</si>
  <si>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</si>
  <si>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</si>
  <si>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</si>
  <si>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</si>
  <si>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</si>
  <si>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</si>
  <si>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</si>
  <si>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</si>
  <si>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</si>
  <si>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</si>
  <si>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</si>
  <si>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</si>
  <si>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</si>
  <si>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</si>
  <si>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</si>
  <si>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</si>
  <si>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</si>
  <si>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</si>
  <si>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</si>
  <si>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</si>
  <si>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</si>
  <si>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</si>
  <si>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</si>
  <si>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</si>
  <si>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</si>
  <si>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</si>
  <si>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</si>
  <si>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</si>
  <si>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</si>
  <si>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</si>
  <si>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</si>
  <si>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</si>
  <si>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</si>
  <si>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</si>
  <si>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</si>
  <si>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</si>
  <si>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</si>
  <si>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</si>
  <si>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</si>
  <si>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</si>
  <si>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</si>
  <si>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</si>
  <si>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</si>
  <si>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</si>
  <si>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</si>
  <si>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</si>
  <si>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</si>
  <si>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</si>
  <si>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</si>
  <si>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</si>
  <si>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</si>
  <si>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</si>
  <si>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</si>
  <si>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</si>
  <si>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</si>
  <si>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</si>
  <si>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</si>
  <si>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</si>
  <si>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</si>
  <si>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</si>
  <si>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</si>
  <si>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</si>
  <si>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</si>
  <si>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</si>
  <si>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</si>
  <si>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</si>
  <si>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</si>
  <si>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</si>
  <si>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</si>
  <si>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</si>
  <si>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</si>
  <si>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</si>
  <si>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</si>
  <si>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</si>
  <si>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</si>
  <si>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</si>
  <si>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</si>
  <si>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</si>
  <si>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</si>
  <si>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</si>
  <si>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</si>
  <si>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</si>
  <si>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</si>
  <si>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</si>
  <si>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</si>
  <si>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</si>
  <si>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</si>
  <si>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</si>
  <si>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</si>
  <si>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</si>
  <si>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</si>
  <si>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</si>
  <si>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</si>
  <si>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</si>
  <si>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</si>
  <si>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</si>
  <si>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</si>
  <si>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</si>
  <si>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</si>
  <si>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</si>
  <si>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</si>
  <si>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</si>
  <si>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</si>
  <si>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</si>
  <si>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</si>
  <si>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</si>
  <si>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</si>
  <si>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</si>
  <si>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</si>
  <si>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</si>
  <si>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</si>
  <si>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</si>
  <si>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</si>
  <si>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</si>
  <si>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</si>
  <si>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</si>
  <si>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</si>
  <si>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</si>
  <si>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</si>
  <si>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</si>
  <si>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</si>
  <si>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</si>
  <si>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</si>
  <si>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</si>
  <si>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</si>
  <si>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</si>
  <si>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</si>
  <si>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</si>
  <si>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</si>
  <si>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</si>
  <si>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</si>
  <si>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</si>
  <si>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</si>
  <si>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</si>
  <si>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</si>
  <si>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</si>
  <si>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</si>
  <si>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</si>
  <si>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</si>
  <si>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</si>
  <si>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</si>
  <si>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</si>
  <si>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</si>
  <si>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</si>
  <si>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</si>
  <si>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</si>
  <si>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</si>
  <si>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</si>
  <si>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</si>
  <si>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</si>
  <si>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</si>
  <si>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</si>
  <si>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</si>
  <si>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</si>
  <si>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</si>
  <si>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</si>
  <si>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</si>
  <si>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</si>
  <si>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</si>
  <si>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</si>
  <si>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</si>
  <si>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</si>
  <si>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</si>
  <si>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</si>
  <si>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</si>
  <si>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</si>
  <si>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</si>
  <si>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</si>
  <si>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</si>
  <si>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</si>
  <si>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</si>
  <si>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</si>
  <si>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</si>
  <si>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</si>
  <si>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</si>
  <si>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</si>
  <si>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</si>
  <si>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</si>
  <si>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</si>
  <si>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</si>
  <si>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</si>
  <si>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</si>
  <si>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</si>
  <si>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</si>
  <si>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</si>
  <si>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</si>
  <si>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</si>
  <si>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</si>
  <si>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</si>
  <si>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</si>
  <si>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</si>
  <si>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</si>
  <si>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</si>
  <si>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</si>
  <si>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</si>
  <si>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</si>
  <si>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</si>
  <si>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</si>
  <si>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</si>
  <si>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</si>
  <si>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</si>
  <si>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</si>
  <si>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</si>
  <si>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</si>
  <si>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</si>
  <si>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</si>
  <si>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</si>
  <si>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</si>
  <si>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</si>
  <si>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</si>
  <si>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</si>
  <si>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</si>
  <si>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</si>
  <si>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</si>
  <si>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</si>
  <si>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</si>
  <si>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</si>
  <si>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</si>
  <si>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</si>
  <si>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</si>
  <si>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</si>
  <si>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</si>
  <si>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</si>
  <si>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</si>
  <si>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</si>
  <si>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</si>
  <si>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</si>
  <si>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</si>
  <si>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</si>
  <si>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</si>
  <si>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</si>
  <si>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</si>
  <si>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</si>
  <si>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</si>
  <si>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</si>
  <si>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</si>
  <si>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</si>
  <si>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</si>
  <si>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</si>
  <si>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</si>
  <si>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</si>
  <si>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</si>
  <si>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</si>
  <si>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</si>
  <si>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</si>
  <si>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</si>
  <si>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</si>
  <si>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</si>
  <si>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</si>
  <si>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</si>
  <si>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</si>
  <si>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</si>
  <si>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</si>
  <si>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</si>
  <si>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</si>
  <si>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</si>
  <si>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</si>
  <si>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</si>
  <si>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</si>
  <si>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</si>
  <si>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</si>
  <si>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</si>
  <si>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</si>
  <si>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</si>
  <si>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</si>
  <si>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</si>
  <si>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</si>
  <si>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</si>
  <si>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</si>
  <si>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</si>
  <si>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</si>
  <si>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</si>
  <si>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</si>
  <si>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</si>
  <si>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</si>
  <si>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</si>
  <si>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</si>
  <si>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</si>
  <si>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</si>
  <si>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</si>
  <si>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</si>
  <si>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</si>
  <si>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</si>
  <si>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</si>
  <si>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</si>
  <si>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</si>
  <si>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</si>
  <si>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</si>
  <si>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</si>
  <si>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</si>
  <si>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</si>
  <si>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</si>
  <si>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</si>
  <si>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</si>
  <si>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</si>
  <si>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</si>
  <si>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</si>
  <si>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</si>
  <si>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</si>
  <si>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</si>
  <si>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</si>
  <si>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</si>
  <si>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</si>
  <si>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</si>
  <si>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</si>
  <si>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</si>
  <si>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</si>
  <si>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</si>
  <si>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</si>
  <si>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</si>
  <si>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</si>
  <si>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</si>
  <si>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</si>
  <si>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</si>
  <si>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</si>
  <si>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</si>
  <si>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</si>
  <si>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</si>
  <si>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</si>
  <si>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</si>
  <si>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</si>
  <si>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</si>
  <si>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</si>
  <si>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</si>
  <si>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</si>
  <si>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</si>
  <si>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</si>
  <si>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</si>
  <si>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</si>
  <si>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</si>
  <si>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</si>
  <si>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</si>
  <si>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</si>
  <si>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</si>
  <si>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</si>
  <si>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</si>
  <si>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</si>
  <si>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</si>
  <si>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</si>
  <si>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</si>
  <si>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</si>
  <si>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</si>
  <si>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</si>
  <si>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</si>
  <si>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</si>
  <si>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</si>
  <si>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</si>
  <si>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</si>
  <si>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</si>
  <si>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</si>
  <si>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</si>
  <si>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</si>
  <si>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</si>
  <si>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</si>
  <si>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</si>
  <si>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</si>
  <si>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</si>
  <si>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</si>
  <si>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</si>
  <si>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</si>
  <si>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</si>
  <si>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</si>
  <si>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</si>
  <si>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</si>
  <si>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</si>
  <si>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</si>
  <si>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</si>
  <si>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</si>
  <si>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</si>
  <si>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</si>
  <si>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</si>
  <si>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</si>
  <si>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</si>
  <si>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</si>
  <si>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</si>
  <si>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</si>
  <si>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</si>
  <si>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</si>
  <si>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</si>
  <si>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</si>
  <si>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</si>
  <si>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</si>
  <si>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</si>
  <si>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</si>
  <si>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</si>
  <si>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</si>
  <si>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</si>
  <si>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</si>
  <si>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</si>
  <si>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</si>
  <si>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</si>
  <si>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</si>
  <si>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</si>
  <si>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</si>
  <si>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</si>
  <si>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</si>
  <si>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</si>
  <si>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</si>
  <si>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</si>
  <si>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</si>
  <si>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</si>
  <si>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</si>
  <si>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</si>
  <si>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</si>
  <si>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</si>
  <si>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</si>
  <si>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</si>
  <si>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</si>
  <si>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</si>
  <si>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</si>
  <si>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</si>
  <si>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</si>
  <si>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</si>
  <si>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</si>
  <si>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</si>
  <si>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</si>
  <si>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</si>
  <si>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</si>
  <si>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</si>
  <si>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</si>
  <si>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</si>
  <si>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</si>
  <si>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</si>
  <si>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</si>
  <si>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</si>
  <si>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</si>
  <si>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</si>
  <si>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</si>
  <si>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</si>
  <si>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</si>
  <si>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</si>
  <si>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</si>
  <si>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</si>
  <si>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</si>
  <si>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</si>
  <si>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</si>
  <si>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</si>
  <si>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</si>
  <si>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</si>
  <si>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</si>
  <si>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</si>
  <si>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</si>
  <si>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</si>
  <si>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</si>
  <si>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</si>
  <si>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</si>
  <si>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</si>
  <si>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</si>
  <si>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</si>
  <si>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</si>
  <si>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</si>
  <si>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</si>
  <si>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</si>
  <si>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</si>
  <si>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</si>
  <si>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</si>
  <si>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</si>
  <si>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</si>
  <si>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</si>
  <si>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</si>
  <si>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</si>
  <si>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</si>
  <si>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</si>
  <si>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</si>
  <si>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</si>
  <si>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</si>
  <si>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</si>
  <si>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</si>
  <si>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</si>
  <si>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</si>
  <si>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</si>
  <si>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</si>
  <si>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</si>
  <si>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</si>
  <si>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</si>
  <si>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</si>
  <si>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</si>
  <si>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</si>
  <si>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</si>
  <si>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</si>
  <si>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</si>
  <si>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</si>
  <si>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</si>
  <si>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</si>
  <si>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</si>
  <si>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</si>
  <si>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</si>
  <si>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</si>
  <si>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</si>
  <si>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</si>
  <si>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</si>
  <si>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</si>
  <si>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</si>
  <si>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</si>
  <si>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</si>
  <si>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</si>
  <si>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</si>
  <si>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</si>
  <si>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</si>
  <si>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</si>
  <si>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</si>
  <si>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</si>
  <si>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</si>
  <si>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</si>
  <si>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</si>
  <si>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</si>
  <si>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</si>
  <si>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</si>
  <si>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</si>
  <si>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</si>
  <si>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</si>
  <si>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</si>
  <si>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</si>
  <si>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</si>
  <si>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</si>
  <si>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</si>
  <si>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</si>
  <si>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</si>
  <si>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</si>
  <si>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</si>
  <si>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</si>
  <si>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</si>
  <si>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</si>
  <si>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</si>
  <si>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</si>
  <si>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</si>
  <si>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</si>
  <si>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</si>
  <si>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</si>
  <si>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</si>
  <si>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</si>
  <si>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</si>
  <si>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</si>
  <si>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</si>
  <si>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</si>
  <si>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</si>
  <si>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</si>
  <si>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</si>
  <si>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</si>
  <si>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</si>
  <si>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</si>
  <si>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</si>
  <si>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</si>
  <si>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</si>
  <si>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</si>
  <si>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</si>
  <si>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</si>
  <si>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</si>
  <si>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</si>
  <si>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</si>
  <si>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</si>
  <si>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</si>
  <si>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</si>
  <si>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</si>
  <si>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</si>
  <si>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</si>
  <si>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</si>
  <si>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</si>
  <si>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</si>
  <si>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</si>
  <si>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</si>
  <si>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</si>
  <si>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</si>
  <si>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</si>
  <si>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</si>
  <si>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</si>
  <si>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</si>
  <si>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</si>
  <si>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</si>
  <si>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</si>
  <si>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</si>
  <si>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</si>
  <si>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</si>
  <si>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</si>
  <si>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</si>
  <si>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</si>
  <si>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</si>
  <si>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</si>
  <si>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</si>
  <si>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</si>
  <si>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</si>
  <si>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</si>
  <si>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</si>
  <si>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</si>
  <si>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</si>
  <si>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</si>
  <si>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</si>
  <si>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</si>
  <si>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</si>
  <si>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</si>
  <si>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</si>
  <si>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</si>
  <si>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</si>
  <si>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</si>
  <si>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</si>
  <si>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</si>
  <si>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</si>
  <si>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</si>
  <si>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</si>
  <si>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</si>
  <si>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</si>
  <si>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</si>
  <si>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</si>
  <si>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</si>
  <si>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</si>
  <si>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</si>
  <si>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</si>
  <si>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</si>
  <si>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</si>
  <si>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</si>
  <si>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</si>
  <si>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</si>
  <si>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</si>
  <si>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</si>
  <si>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</si>
  <si>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</si>
  <si>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</si>
  <si>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</si>
  <si>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</si>
  <si>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</si>
  <si>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</si>
  <si>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</si>
  <si>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</si>
  <si>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</si>
  <si>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</si>
  <si>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</si>
  <si>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</si>
  <si>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</si>
  <si>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</si>
  <si>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</si>
  <si>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</si>
  <si>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</si>
  <si>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</si>
  <si>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</si>
  <si>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</si>
  <si>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</si>
  <si>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</si>
  <si>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</si>
  <si>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</si>
  <si>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</si>
  <si>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</si>
  <si>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</si>
  <si>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</si>
  <si>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</si>
  <si>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</si>
  <si>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</si>
  <si>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</si>
  <si>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</si>
  <si>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</si>
  <si>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</si>
  <si>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</si>
  <si>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</si>
  <si>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</si>
  <si>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</si>
  <si>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</si>
  <si>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</si>
  <si>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</si>
  <si>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</si>
  <si>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</si>
  <si>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</si>
  <si>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</si>
  <si>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</si>
  <si>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</si>
  <si>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</si>
  <si>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</si>
  <si>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</si>
  <si>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</si>
  <si>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</si>
  <si>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</si>
  <si>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</si>
  <si>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</si>
  <si>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</si>
  <si>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</si>
  <si>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</si>
  <si>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</si>
  <si>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</si>
  <si>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</si>
  <si>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</si>
  <si>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</si>
  <si>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</si>
  <si>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</si>
  <si>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</si>
  <si>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</si>
  <si>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</si>
  <si>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</si>
  <si>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</si>
  <si>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</si>
  <si>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</si>
  <si>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</si>
  <si>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</si>
  <si>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</si>
  <si>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</si>
  <si>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</si>
  <si>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</si>
  <si>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</si>
  <si>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</si>
  <si>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</si>
  <si>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</si>
  <si>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</si>
  <si>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</si>
  <si>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</si>
  <si>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</si>
  <si>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</si>
  <si>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</si>
  <si>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</si>
  <si>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</si>
  <si>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</si>
  <si>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</si>
  <si>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</si>
  <si>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</si>
  <si>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</si>
  <si>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</si>
  <si>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</si>
  <si>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</si>
  <si>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</si>
  <si>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</si>
  <si>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</si>
  <si>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</si>
  <si>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</si>
  <si>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</si>
  <si>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</si>
  <si>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</si>
  <si>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</si>
  <si>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</si>
  <si>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</si>
  <si>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</si>
  <si>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</si>
  <si>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</si>
  <si>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</si>
  <si>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</si>
  <si>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</si>
  <si>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</si>
  <si>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</si>
  <si>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</si>
  <si>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</si>
  <si>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</si>
  <si>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</si>
  <si>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</si>
  <si>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</si>
  <si>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</si>
  <si>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</si>
  <si>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</si>
  <si>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</si>
  <si>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</si>
  <si>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</si>
  <si>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</si>
  <si>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</si>
  <si>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</si>
  <si>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</si>
  <si>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</si>
  <si>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</si>
  <si>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</si>
  <si>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</si>
  <si>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</si>
  <si>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</si>
  <si>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</si>
  <si>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</si>
  <si>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</si>
  <si>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</si>
  <si>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</si>
  <si>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</si>
  <si>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</si>
  <si>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</si>
  <si>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</si>
  <si>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</si>
  <si>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</si>
  <si>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</si>
  <si>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</si>
  <si>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</si>
  <si>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</si>
  <si>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</si>
  <si>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</si>
  <si>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</si>
  <si>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</si>
  <si>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</si>
  <si>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</si>
  <si>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</si>
  <si>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</si>
  <si>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</si>
  <si>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</si>
  <si>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</si>
  <si>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</si>
  <si>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</si>
  <si>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</si>
  <si>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</si>
  <si>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</si>
  <si>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</si>
  <si>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</si>
  <si>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</si>
  <si>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</si>
  <si>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</si>
  <si>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</si>
  <si>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</si>
  <si>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</si>
  <si>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</si>
  <si>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</si>
  <si>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</si>
  <si>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</si>
  <si>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</si>
  <si>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</si>
  <si>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</si>
  <si>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</si>
  <si>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</si>
  <si>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</si>
  <si>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</si>
  <si>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</si>
  <si>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</si>
  <si>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</si>
  <si>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</si>
  <si>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</si>
  <si>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</si>
  <si>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</si>
  <si>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</si>
  <si>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</si>
  <si>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</si>
  <si>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</si>
  <si>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</si>
  <si>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</si>
  <si>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</si>
  <si>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</si>
  <si>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</si>
  <si>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</si>
  <si>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</si>
  <si>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</si>
  <si>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</si>
  <si>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</si>
  <si>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</si>
  <si>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</si>
  <si>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</si>
  <si>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</si>
  <si>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</si>
  <si>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</si>
  <si>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</si>
  <si>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</si>
  <si>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</si>
  <si>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</si>
  <si>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</si>
  <si>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</si>
  <si>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</si>
  <si>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</si>
  <si>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</si>
  <si>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</si>
  <si>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</si>
  <si>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</si>
  <si>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</si>
  <si>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</si>
  <si>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</si>
  <si>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</si>
  <si>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</si>
  <si>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</si>
  <si>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</si>
  <si>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</si>
  <si>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</si>
  <si>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</si>
  <si>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</si>
  <si>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</si>
  <si>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</si>
  <si>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</si>
  <si>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</si>
  <si>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</si>
  <si>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</si>
  <si>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</si>
  <si>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</si>
  <si>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</si>
  <si>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</si>
  <si>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</si>
  <si>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</si>
  <si>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</si>
  <si>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</si>
  <si>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</si>
  <si>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</si>
  <si>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</si>
  <si>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</si>
  <si>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</si>
  <si>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</si>
  <si>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</si>
  <si>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</si>
  <si>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</si>
  <si>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</si>
  <si>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</si>
  <si>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</si>
  <si>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</si>
  <si>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</si>
  <si>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</si>
  <si>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</si>
  <si>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</si>
  <si>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</si>
  <si>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</si>
  <si>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</si>
  <si>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</si>
  <si>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</si>
  <si>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</si>
  <si>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</si>
  <si>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</si>
  <si>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</si>
  <si>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</si>
  <si>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</si>
  <si>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</si>
  <si>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</si>
  <si>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</si>
  <si>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</si>
  <si>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</si>
  <si>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</si>
  <si>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</si>
  <si>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</si>
  <si>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</si>
  <si>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</si>
  <si>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</si>
  <si>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</si>
  <si>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</si>
  <si>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</si>
  <si>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</si>
  <si>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</si>
  <si>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</si>
  <si>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</si>
  <si>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</si>
  <si>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</si>
  <si>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</si>
  <si>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</si>
  <si>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</si>
  <si>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</si>
  <si>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</si>
  <si>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</si>
  <si>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</si>
  <si>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</si>
  <si>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</si>
  <si>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</si>
  <si>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</si>
  <si>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</si>
  <si>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</si>
  <si>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</si>
  <si>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</si>
  <si>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</si>
  <si>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</si>
  <si>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</si>
  <si>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</si>
  <si>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</si>
  <si>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</si>
  <si>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</si>
  <si>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</si>
  <si>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</si>
  <si>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</si>
  <si>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</si>
  <si>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</si>
  <si>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</si>
  <si>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</si>
  <si>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</si>
  <si>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</si>
  <si>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</si>
  <si>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</si>
  <si>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</si>
  <si>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</si>
  <si>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</si>
  <si>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</si>
  <si>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</si>
  <si>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</si>
  <si>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</si>
  <si>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</si>
  <si>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</si>
  <si>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</si>
  <si>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</si>
  <si>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</si>
  <si>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</si>
  <si>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</si>
  <si>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</si>
  <si>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</si>
  <si>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</si>
  <si>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</si>
  <si>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</si>
  <si>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</si>
  <si>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</si>
  <si>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</si>
  <si>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</si>
  <si>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</si>
  <si>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</si>
  <si>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</si>
  <si>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</si>
  <si>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</si>
  <si>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</si>
  <si>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</si>
  <si>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</si>
  <si>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</si>
  <si>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</si>
  <si>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</si>
  <si>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</si>
  <si>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</si>
  <si>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</si>
  <si>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</si>
  <si>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</si>
  <si>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</si>
  <si>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</si>
  <si>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</si>
  <si>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</si>
  <si>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</si>
  <si>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</si>
  <si>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</si>
  <si>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</si>
  <si>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</si>
  <si>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</si>
  <si>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</si>
  <si>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</si>
  <si>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</si>
  <si>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</si>
  <si>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</si>
  <si>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</si>
  <si>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</si>
  <si>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</si>
  <si>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</si>
  <si>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</si>
  <si>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</si>
  <si>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</si>
  <si>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</si>
  <si>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</si>
  <si>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</si>
  <si>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</si>
  <si>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</si>
  <si>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</si>
  <si>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</si>
  <si>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</si>
  <si>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</si>
  <si>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</si>
  <si>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</si>
  <si>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</si>
  <si>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</si>
  <si>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</si>
  <si>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</si>
  <si>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</si>
  <si>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</si>
  <si>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</si>
  <si>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</si>
  <si>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</si>
  <si>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</si>
  <si>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</si>
  <si>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</si>
  <si>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</si>
  <si>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</si>
  <si>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</si>
  <si>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</si>
  <si>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</si>
  <si>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</si>
  <si>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</si>
  <si>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</si>
  <si>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</si>
  <si>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</si>
  <si>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</si>
  <si>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</si>
  <si>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</si>
  <si>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</si>
  <si>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</si>
  <si>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</si>
  <si>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</si>
  <si>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</si>
  <si>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</si>
  <si>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</si>
  <si>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</si>
  <si>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</si>
  <si>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</si>
  <si>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</si>
  <si>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</si>
  <si>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</si>
  <si>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</si>
  <si>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</si>
  <si>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</si>
  <si>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</si>
  <si>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</si>
  <si>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</si>
  <si>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</si>
  <si>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</si>
  <si>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</si>
  <si>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</si>
  <si>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</si>
  <si>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</si>
  <si>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</si>
  <si>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</si>
  <si>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</si>
  <si>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</si>
  <si>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</si>
  <si>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</si>
  <si>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</si>
  <si>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</si>
  <si>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</si>
  <si>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</si>
  <si>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</si>
  <si>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</si>
  <si>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</si>
  <si>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</si>
  <si>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</si>
  <si>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</si>
  <si>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</si>
  <si>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</si>
  <si>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</si>
  <si>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</si>
  <si>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</si>
  <si>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</si>
  <si>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</si>
  <si>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</si>
  <si>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</si>
  <si>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</si>
  <si>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</si>
  <si>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</si>
  <si>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</si>
  <si>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</si>
  <si>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</si>
  <si>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</si>
  <si>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</si>
  <si>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</si>
  <si>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</si>
  <si>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</si>
  <si>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</si>
  <si>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</si>
  <si>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</si>
  <si>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</si>
  <si>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</si>
  <si>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</si>
  <si>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</si>
  <si>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</si>
  <si>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</si>
  <si>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</si>
  <si>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</si>
  <si>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</si>
  <si>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</si>
  <si>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</si>
  <si>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</si>
  <si>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</si>
  <si>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</si>
  <si>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</si>
  <si>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</si>
  <si>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</si>
  <si>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</si>
  <si>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</si>
  <si>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</si>
  <si>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</si>
  <si>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</si>
  <si>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</si>
  <si>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</si>
  <si>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</si>
  <si>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</si>
  <si>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</si>
  <si>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</si>
  <si>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</si>
  <si>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</si>
  <si>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</si>
  <si>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</si>
  <si>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</si>
  <si>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</si>
  <si>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</si>
  <si>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</si>
  <si>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</si>
  <si>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</si>
  <si>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</si>
  <si>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</si>
  <si>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</si>
  <si>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</si>
  <si>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</si>
  <si>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</si>
  <si>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</si>
  <si>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</si>
  <si>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</si>
  <si>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</si>
  <si>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</si>
  <si>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</si>
  <si>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</si>
  <si>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</si>
  <si>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</si>
  <si>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</si>
  <si>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</si>
  <si>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</si>
  <si>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</si>
  <si>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</si>
  <si>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</si>
  <si>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</si>
  <si>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</si>
  <si>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</si>
  <si>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</si>
  <si>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</si>
  <si>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</si>
  <si>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</si>
  <si>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</si>
  <si>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</si>
  <si>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</si>
  <si>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</si>
  <si>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</si>
  <si>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</si>
  <si>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</si>
  <si>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</si>
  <si>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</si>
  <si>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</si>
  <si>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</si>
  <si>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</si>
  <si>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</si>
  <si>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</si>
  <si>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</si>
  <si>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</si>
  <si>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</si>
  <si>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</si>
  <si>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</si>
  <si>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</si>
  <si>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</si>
  <si>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</si>
  <si>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</si>
  <si>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</si>
  <si>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</si>
  <si>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</si>
  <si>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</si>
  <si>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</si>
  <si>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</si>
  <si>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</si>
  <si>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</si>
  <si>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</si>
  <si>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</si>
  <si>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</si>
  <si>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</si>
  <si>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</si>
  <si>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</si>
  <si>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</si>
  <si>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</si>
  <si>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</si>
  <si>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</si>
  <si>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</si>
  <si>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</si>
  <si>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</si>
  <si>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</si>
  <si>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</si>
  <si>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</si>
  <si>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</si>
  <si>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</si>
  <si>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</si>
  <si>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</si>
  <si>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</si>
  <si>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</si>
  <si>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</si>
  <si>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</si>
  <si>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</si>
  <si>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</si>
  <si>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</si>
  <si>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</si>
  <si>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</si>
  <si>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</si>
  <si>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</si>
  <si>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</si>
  <si>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</si>
  <si>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</si>
  <si>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</si>
  <si>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</si>
  <si>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</si>
  <si>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</si>
  <si>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</si>
  <si>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</si>
  <si>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</si>
  <si>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</si>
  <si>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</si>
  <si>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</si>
  <si>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</si>
  <si>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</si>
  <si>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</si>
  <si>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</si>
  <si>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</si>
  <si>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</si>
  <si>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</si>
  <si>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</si>
  <si>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</si>
  <si>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</si>
  <si>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</si>
  <si>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</si>
  <si>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</si>
  <si>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</si>
  <si>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</si>
  <si>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</si>
  <si>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</si>
  <si>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</si>
  <si>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</si>
  <si>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</si>
  <si>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</si>
  <si>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</si>
  <si>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</si>
  <si>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</si>
  <si>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</si>
  <si>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</si>
  <si>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</si>
  <si>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</si>
  <si>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</si>
  <si>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</si>
  <si>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</si>
  <si>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</si>
  <si>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</si>
  <si>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</si>
  <si>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</si>
  <si>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</si>
  <si>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</si>
  <si>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</si>
  <si>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</si>
  <si>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</si>
  <si>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</si>
  <si>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</si>
  <si>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</si>
  <si>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</si>
  <si>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</si>
  <si>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</si>
  <si>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</si>
  <si>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</si>
  <si>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</si>
  <si>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</si>
  <si>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</si>
  <si>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</si>
  <si>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</si>
  <si>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</si>
  <si>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</si>
  <si>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</si>
  <si>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</si>
  <si>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</si>
  <si>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</si>
  <si>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</si>
  <si>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</si>
  <si>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</si>
  <si>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</si>
  <si>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</si>
  <si>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</si>
  <si>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</si>
  <si>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</si>
  <si>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</si>
  <si>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</si>
  <si>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</si>
  <si>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</si>
  <si>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</si>
  <si>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</si>
  <si>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</si>
  <si>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</si>
  <si>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</si>
  <si>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</si>
  <si>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</si>
  <si>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</si>
  <si>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</si>
  <si>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</si>
  <si>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</si>
  <si>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</si>
  <si>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</si>
  <si>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</si>
  <si>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</si>
  <si>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</si>
  <si>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</si>
  <si>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</si>
  <si>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</si>
  <si>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</si>
  <si>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</si>
  <si>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</si>
  <si>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</si>
  <si>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</si>
  <si>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</si>
  <si>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</si>
  <si>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</si>
  <si>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</si>
  <si>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</si>
  <si>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</si>
  <si>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</si>
  <si>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</si>
  <si>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</si>
  <si>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</si>
  <si>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</si>
  <si>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</si>
  <si>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</si>
  <si>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</si>
  <si>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</si>
  <si>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</si>
  <si>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</si>
  <si>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</si>
  <si>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</si>
  <si>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</si>
  <si>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</si>
  <si>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</si>
  <si>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</si>
  <si>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</si>
  <si>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</si>
  <si>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</si>
  <si>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</si>
  <si>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</si>
  <si>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</si>
  <si>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</si>
  <si>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</si>
  <si>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</si>
  <si>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</si>
  <si>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</si>
  <si>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</si>
  <si>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</si>
  <si>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</si>
  <si>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</si>
  <si>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</si>
  <si>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</si>
  <si>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</si>
  <si>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</si>
  <si>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</si>
  <si>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</si>
  <si>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</si>
  <si>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</si>
  <si>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</si>
  <si>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</si>
  <si>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</si>
  <si>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</si>
  <si>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</si>
  <si>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</si>
  <si>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</si>
  <si>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</si>
  <si>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</si>
  <si>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</si>
  <si>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</si>
  <si>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</si>
  <si>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</si>
  <si>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</si>
  <si>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</si>
  <si>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</si>
  <si>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</si>
  <si>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</si>
  <si>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</si>
  <si>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</si>
  <si>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</si>
  <si>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</si>
  <si>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</si>
  <si>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</si>
  <si>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</si>
  <si>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</si>
  <si>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</si>
  <si>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</si>
  <si>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</si>
  <si>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</si>
  <si>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</si>
  <si>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</si>
  <si>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</si>
  <si>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</si>
  <si>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</si>
  <si>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</si>
  <si>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</si>
  <si>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</si>
  <si>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</si>
  <si>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</si>
  <si>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</si>
  <si>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</si>
  <si>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</si>
  <si>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</si>
  <si>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</si>
  <si>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</si>
  <si>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</si>
  <si>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</si>
  <si>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</si>
  <si>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</si>
  <si>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</si>
  <si>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</si>
  <si>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</si>
  <si>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</si>
  <si>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</si>
  <si>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</si>
  <si>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</si>
  <si>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</si>
  <si>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</si>
  <si>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</si>
  <si>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</si>
  <si>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</si>
  <si>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</si>
  <si>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</si>
  <si>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</si>
  <si>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</si>
  <si>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</si>
  <si>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</si>
  <si>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</si>
  <si>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</si>
  <si>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</si>
  <si>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</si>
  <si>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</si>
  <si>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</si>
  <si>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</si>
  <si>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</si>
  <si>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</si>
  <si>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</si>
  <si>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</si>
  <si>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</si>
  <si>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</si>
  <si>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</si>
  <si>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</si>
  <si>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</si>
  <si>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</si>
  <si>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</si>
  <si>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</si>
  <si>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</si>
  <si>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</si>
  <si>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</si>
  <si>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</si>
  <si>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</si>
  <si>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</si>
  <si>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</si>
  <si>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</si>
  <si>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</si>
  <si>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</si>
  <si>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</si>
  <si>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</si>
  <si>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</si>
  <si>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</si>
  <si>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</si>
  <si>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</si>
  <si>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</si>
  <si>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</si>
  <si>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</si>
  <si>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</si>
  <si>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</si>
  <si>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</si>
  <si>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</si>
  <si>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</si>
  <si>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</si>
  <si>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</si>
  <si>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</si>
  <si>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</si>
  <si>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</si>
  <si>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</si>
  <si>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</si>
  <si>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</si>
  <si>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</si>
  <si>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</si>
  <si>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</si>
  <si>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</si>
  <si>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</si>
  <si>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</si>
  <si>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</si>
  <si>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</si>
  <si>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</si>
  <si>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</si>
  <si>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</si>
  <si>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</si>
  <si>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</si>
  <si>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</si>
  <si>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</si>
  <si>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</si>
  <si>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</si>
  <si>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</si>
  <si>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</si>
  <si>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</si>
  <si>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</si>
  <si>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</si>
  <si>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</si>
  <si>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</si>
  <si>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</si>
  <si>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</si>
  <si>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</si>
  <si>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</si>
  <si>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</si>
  <si>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</si>
  <si>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</si>
  <si>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</si>
  <si>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</si>
  <si>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</si>
  <si>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</si>
  <si>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</si>
  <si>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</si>
  <si>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</si>
  <si>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</si>
  <si>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</si>
  <si>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</si>
  <si>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</si>
  <si>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</si>
  <si>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</si>
  <si>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</si>
  <si>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</si>
  <si>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</si>
  <si>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</si>
  <si>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</si>
  <si>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</si>
  <si>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</si>
  <si>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</si>
  <si>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</si>
  <si>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</si>
  <si>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</si>
  <si>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</si>
  <si>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</si>
  <si>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</si>
  <si>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</si>
  <si>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</si>
  <si>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</si>
  <si>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</si>
  <si>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</si>
  <si>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</si>
  <si>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</si>
  <si>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</si>
  <si>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</si>
  <si>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</si>
  <si>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</si>
  <si>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</si>
  <si>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</si>
  <si>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</si>
  <si>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</si>
  <si>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</si>
  <si>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</si>
  <si>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</si>
  <si>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</si>
  <si>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</si>
  <si>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</si>
  <si>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</si>
  <si>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</si>
  <si>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</si>
  <si>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</si>
  <si>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</si>
  <si>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</si>
  <si>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</si>
  <si>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</si>
  <si>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</si>
  <si>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</si>
  <si>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</si>
  <si>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</si>
  <si>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</si>
  <si>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</si>
  <si>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</si>
  <si>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</si>
  <si>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</si>
  <si>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</si>
  <si>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</si>
  <si>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</si>
  <si>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</si>
  <si>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</si>
  <si>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</si>
  <si>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</si>
  <si>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</si>
  <si>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</si>
  <si>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</si>
  <si>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</si>
  <si>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</si>
  <si>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</si>
  <si>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</si>
  <si>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</si>
  <si>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</si>
  <si>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</si>
  <si>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</si>
  <si>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</si>
  <si>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</si>
  <si>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</si>
  <si>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</si>
  <si>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</si>
  <si>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</si>
  <si>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</si>
  <si>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</si>
  <si>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</si>
  <si>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</si>
  <si>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</si>
  <si>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</si>
  <si>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</si>
  <si>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</si>
  <si>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</si>
  <si>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</si>
  <si>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</si>
  <si>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</si>
  <si>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</si>
  <si>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</si>
  <si>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</si>
  <si>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</si>
  <si>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</si>
  <si>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</si>
  <si>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</si>
  <si>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</si>
  <si>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</si>
  <si>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</si>
  <si>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</si>
  <si>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</si>
  <si>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</si>
  <si>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</si>
  <si>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</si>
  <si>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</si>
  <si>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</si>
  <si>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</si>
  <si>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</si>
  <si>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</si>
  <si>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</si>
  <si>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</si>
  <si>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</si>
  <si>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</si>
  <si>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</si>
  <si>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</si>
  <si>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</si>
  <si>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</si>
  <si>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</si>
  <si>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</si>
  <si>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</si>
  <si>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</si>
  <si>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</si>
  <si>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</si>
  <si>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</si>
  <si>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</si>
  <si>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</si>
  <si>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</si>
  <si>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</si>
  <si>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</si>
  <si>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</si>
  <si>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</si>
  <si>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</si>
  <si>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</si>
  <si>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</si>
  <si>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</si>
  <si>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</si>
  <si>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</si>
  <si>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</si>
  <si>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</si>
  <si>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</si>
  <si>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</si>
  <si>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</si>
  <si>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</si>
  <si>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</si>
  <si>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</si>
  <si>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</si>
  <si>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</si>
  <si>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</si>
  <si>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</si>
  <si>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</si>
  <si>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</si>
  <si>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</si>
  <si>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</si>
  <si>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</si>
  <si>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</si>
  <si>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</si>
  <si>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</si>
  <si>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</si>
  <si>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</si>
  <si>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</si>
  <si>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</si>
  <si>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</si>
  <si>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</si>
  <si>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</si>
  <si>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</si>
  <si>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</si>
  <si>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</si>
  <si>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</si>
  <si>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</si>
  <si>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</si>
  <si>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</si>
  <si>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</si>
  <si>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</si>
  <si>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</si>
  <si>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</si>
  <si>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</si>
  <si>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</si>
  <si>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</si>
  <si>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</si>
  <si>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</si>
  <si>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</si>
  <si>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</si>
  <si>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</si>
  <si>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</si>
  <si>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</si>
  <si>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</si>
  <si>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</si>
  <si>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</si>
  <si>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</si>
  <si>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</si>
  <si>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</si>
  <si>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</si>
  <si>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</si>
  <si>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</si>
  <si>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</si>
  <si>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</si>
  <si>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</si>
  <si>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</si>
  <si>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</si>
  <si>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</si>
  <si>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</si>
  <si>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</si>
  <si>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</si>
  <si>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</si>
  <si>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</si>
  <si>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</si>
  <si>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</si>
  <si>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</si>
  <si>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</si>
  <si>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</si>
  <si>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</si>
  <si>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</si>
  <si>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</si>
  <si>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</si>
  <si>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</si>
  <si>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</si>
  <si>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</si>
  <si>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</si>
  <si>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</si>
  <si>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</si>
  <si>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</si>
  <si>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</si>
  <si>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</si>
  <si>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</si>
  <si>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</si>
  <si>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</si>
  <si>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</si>
  <si>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</si>
  <si>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</si>
  <si>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</si>
  <si>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</si>
  <si>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</si>
  <si>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</si>
  <si>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</si>
  <si>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</si>
  <si>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</si>
  <si>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</si>
  <si>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</si>
  <si>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</si>
  <si>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</si>
  <si>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</si>
  <si>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</si>
  <si>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</si>
  <si>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</si>
  <si>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</si>
  <si>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</si>
  <si>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</si>
  <si>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</si>
  <si>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</si>
  <si>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</si>
  <si>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</si>
  <si>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</si>
  <si>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</si>
  <si>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</si>
  <si>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</si>
  <si>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</si>
  <si>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</si>
  <si>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</si>
  <si>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</si>
  <si>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</si>
  <si>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</si>
  <si>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</si>
  <si>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</si>
  <si>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</si>
  <si>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</si>
  <si>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</si>
  <si>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</si>
  <si>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</si>
  <si>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</si>
  <si>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</si>
  <si>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</si>
  <si>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</si>
  <si>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</si>
  <si>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</si>
  <si>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</si>
  <si>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</si>
  <si>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</si>
  <si>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</si>
  <si>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</si>
  <si>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</si>
  <si>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</si>
  <si>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</si>
  <si>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</si>
  <si>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</si>
  <si>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</si>
  <si>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</si>
  <si>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</si>
  <si>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</si>
  <si>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</si>
  <si>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</si>
  <si>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</si>
  <si>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</si>
  <si>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</si>
  <si>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</si>
  <si>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</si>
  <si>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</si>
  <si>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</si>
  <si>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</si>
  <si>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</si>
  <si>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</si>
  <si>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</si>
  <si>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</si>
  <si>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</si>
  <si>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</si>
  <si>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</si>
  <si>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</si>
  <si>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</si>
  <si>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</si>
  <si>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</si>
  <si>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</si>
  <si>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</si>
  <si>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</si>
  <si>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</si>
  <si>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</si>
  <si>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</si>
  <si>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</si>
  <si>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</si>
  <si>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</si>
  <si>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</si>
  <si>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</si>
  <si>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</si>
  <si>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</si>
  <si>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</si>
  <si>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</si>
  <si>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</si>
  <si>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</si>
  <si>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</si>
  <si>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</si>
  <si>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</si>
  <si>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</si>
  <si>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</si>
  <si>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</si>
  <si>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</si>
  <si>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</si>
  <si>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</si>
  <si>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</si>
  <si>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</si>
  <si>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</si>
  <si>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</si>
  <si>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</si>
  <si>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</si>
  <si>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</si>
  <si>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</si>
  <si>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</si>
  <si>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</si>
  <si>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</si>
  <si>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</si>
  <si>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</si>
  <si>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</si>
  <si>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</si>
  <si>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</si>
  <si>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</si>
  <si>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</si>
  <si>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</si>
  <si>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</si>
  <si>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</si>
  <si>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</si>
  <si>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</si>
  <si>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</si>
  <si>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</si>
  <si>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</si>
  <si>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</si>
  <si>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</si>
  <si>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</si>
  <si>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</si>
  <si>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</si>
  <si>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</si>
  <si>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</si>
  <si>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</si>
  <si>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</si>
  <si>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</si>
  <si>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</si>
  <si>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</si>
  <si>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</si>
  <si>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</si>
  <si>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</si>
  <si>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</si>
  <si>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</si>
  <si>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</si>
  <si>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</si>
  <si>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</si>
  <si>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</si>
  <si>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</si>
  <si>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</si>
  <si>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</si>
  <si>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</si>
  <si>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</si>
  <si>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</si>
  <si>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</si>
  <si>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</si>
  <si>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</si>
  <si>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</si>
  <si>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</si>
  <si>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</si>
  <si>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</si>
  <si>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</si>
  <si>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</si>
  <si>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</si>
  <si>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</si>
  <si>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</si>
  <si>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</si>
  <si>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</si>
  <si>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</si>
  <si>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</si>
  <si>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</si>
  <si>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</si>
  <si>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</si>
  <si>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</si>
  <si>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</si>
  <si>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</si>
  <si>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</si>
  <si>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</si>
  <si>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</si>
  <si>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</si>
  <si>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</si>
  <si>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</si>
  <si>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</si>
  <si>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</si>
  <si>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</si>
  <si>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</si>
  <si>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</si>
  <si>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</si>
  <si>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</si>
  <si>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</si>
  <si>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</si>
  <si>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</si>
  <si>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</si>
  <si>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</si>
  <si>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</si>
  <si>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</si>
  <si>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</si>
  <si>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</si>
  <si>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</si>
  <si>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</si>
  <si>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</si>
  <si>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</si>
  <si>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</si>
  <si>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</si>
  <si>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</si>
  <si>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</si>
  <si>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</si>
  <si>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</si>
  <si>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</si>
  <si>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</si>
  <si>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</si>
  <si>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</si>
  <si>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</si>
  <si>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</si>
  <si>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</si>
  <si>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</si>
  <si>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</si>
  <si>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</si>
  <si>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</si>
  <si>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</si>
  <si>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</si>
  <si>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</si>
  <si>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</si>
  <si>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</si>
  <si>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</si>
  <si>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</si>
  <si>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</si>
  <si>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</si>
  <si>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</si>
  <si>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</si>
  <si>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</si>
  <si>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</si>
  <si>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</si>
  <si>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</si>
  <si>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</si>
  <si>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</si>
  <si>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</si>
  <si>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</si>
  <si>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</si>
  <si>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</si>
  <si>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</si>
  <si>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</si>
  <si>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</si>
  <si>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</si>
  <si>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</si>
  <si>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</si>
  <si>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</si>
  <si>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</si>
  <si>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</si>
  <si>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</si>
  <si>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</si>
  <si>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</si>
  <si>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</si>
  <si>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</si>
  <si>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</si>
  <si>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</si>
  <si>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</si>
  <si>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</si>
  <si>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</si>
  <si>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</si>
  <si>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</si>
  <si>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</si>
  <si>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</si>
  <si>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</si>
  <si>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</si>
  <si>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</si>
  <si>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</si>
  <si>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</si>
  <si>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</si>
  <si>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</si>
  <si>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</si>
  <si>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</si>
  <si>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</si>
  <si>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</si>
  <si>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</si>
  <si>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</si>
  <si>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</si>
  <si>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</si>
  <si>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</si>
  <si>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</si>
  <si>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</si>
  <si>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</si>
  <si>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</si>
  <si>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</si>
  <si>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</si>
  <si>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</si>
  <si>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</si>
  <si>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</si>
  <si>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</si>
  <si>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</si>
  <si>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</si>
  <si>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</si>
  <si>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</si>
  <si>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</si>
  <si>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</si>
  <si>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</si>
  <si>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</si>
  <si>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</si>
  <si>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</si>
  <si>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</si>
  <si>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</si>
  <si>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</si>
  <si>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</si>
  <si>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</si>
  <si>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</si>
  <si>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</si>
  <si>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</si>
  <si>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</si>
  <si>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</si>
  <si>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</si>
  <si>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</si>
  <si>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</si>
  <si>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</si>
  <si>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</si>
  <si>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</si>
  <si>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</si>
  <si>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</si>
  <si>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</si>
  <si>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</si>
  <si>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</si>
  <si>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</si>
  <si>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</si>
  <si>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</si>
  <si>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</si>
  <si>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</si>
  <si>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</si>
  <si>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</si>
  <si>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</si>
  <si>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</si>
  <si>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</si>
  <si>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</si>
  <si>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</si>
  <si>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</si>
  <si>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</si>
  <si>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</si>
  <si>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</si>
  <si>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</si>
  <si>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</si>
  <si>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</si>
  <si>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</si>
  <si>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</si>
  <si>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</si>
  <si>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</si>
  <si>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</si>
  <si>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</si>
  <si>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</si>
  <si>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</si>
  <si>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</si>
  <si>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</si>
  <si>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</si>
  <si>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</si>
  <si>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</si>
  <si>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</si>
  <si>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</si>
  <si>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</si>
  <si>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</si>
  <si>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</si>
  <si>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</si>
  <si>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</si>
  <si>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</si>
  <si>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</si>
  <si>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</si>
  <si>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</si>
  <si>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</si>
  <si>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</si>
  <si>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</si>
  <si>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</si>
  <si>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</si>
  <si>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</si>
  <si>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</si>
  <si>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</si>
  <si>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</si>
  <si>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</si>
  <si>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</si>
  <si>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</si>
  <si>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</si>
  <si>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</si>
  <si>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</si>
  <si>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</si>
  <si>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</si>
  <si>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</si>
  <si>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</si>
  <si>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</si>
  <si>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</si>
  <si>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</si>
  <si>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</si>
  <si>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</si>
  <si>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</si>
  <si>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</si>
  <si>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</si>
  <si>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</si>
  <si>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</si>
  <si>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</si>
  <si>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</si>
  <si>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</si>
  <si>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</si>
  <si>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</si>
  <si>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</si>
  <si>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</si>
  <si>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</si>
  <si>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</si>
  <si>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</si>
  <si>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</si>
  <si>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</si>
  <si>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</si>
  <si>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</si>
  <si>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</si>
  <si>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</si>
  <si>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</si>
  <si>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</si>
  <si>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</si>
  <si>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</si>
  <si>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</si>
  <si>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</si>
  <si>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</si>
  <si>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</si>
  <si>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</si>
  <si>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</si>
  <si>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</si>
  <si>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</si>
  <si>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</si>
  <si>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</si>
  <si>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</si>
  <si>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</si>
  <si>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</si>
  <si>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</si>
  <si>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</si>
  <si>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</si>
  <si>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</si>
  <si>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</si>
  <si>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</si>
  <si>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</si>
  <si>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</si>
  <si>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</si>
  <si>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</si>
  <si>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</si>
  <si>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</si>
  <si>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</si>
  <si>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</si>
  <si>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</si>
  <si>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</si>
  <si>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</si>
  <si>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</si>
  <si>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</si>
  <si>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</si>
  <si>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</si>
  <si>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</si>
  <si>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</si>
  <si>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</si>
  <si>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</si>
  <si>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</si>
  <si>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</si>
  <si>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</si>
  <si>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</si>
  <si>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</si>
  <si>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</si>
  <si>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</si>
  <si>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</si>
  <si>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</si>
  <si>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</si>
  <si>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</si>
  <si>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</si>
  <si>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</si>
  <si>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</si>
  <si>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</si>
  <si>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</si>
  <si>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</si>
  <si>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</si>
  <si>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</si>
  <si>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</si>
  <si>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</si>
  <si>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</si>
  <si>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</si>
  <si>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</si>
  <si>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</si>
  <si>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</si>
  <si>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</si>
  <si>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</si>
  <si>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</si>
  <si>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</si>
  <si>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</si>
  <si>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</si>
  <si>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</si>
  <si>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</si>
  <si>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</si>
  <si>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</si>
  <si>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</si>
  <si>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</si>
  <si>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</si>
  <si>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</si>
  <si>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</si>
  <si>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</si>
  <si>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</si>
  <si>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</si>
  <si>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</si>
  <si>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</si>
  <si>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</si>
  <si>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</si>
  <si>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</si>
  <si>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</si>
  <si>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</si>
  <si>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</si>
  <si>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</si>
  <si>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</si>
  <si>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</si>
  <si>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</si>
  <si>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</si>
  <si>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</si>
  <si>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</si>
  <si>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</si>
  <si>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</si>
  <si>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</si>
  <si>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</si>
  <si>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</si>
  <si>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</si>
  <si>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</si>
  <si>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</si>
  <si>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</si>
  <si>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</si>
  <si>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</si>
  <si>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</si>
  <si>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</si>
  <si>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</si>
  <si>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</si>
  <si>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</si>
  <si>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</si>
  <si>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</si>
  <si>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</si>
  <si>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</si>
  <si>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</si>
  <si>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</si>
  <si>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</si>
  <si>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</si>
  <si>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</si>
  <si>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</si>
  <si>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</si>
  <si>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</si>
  <si>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</si>
  <si>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</si>
  <si>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</si>
  <si>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</si>
  <si>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</si>
  <si>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</si>
  <si>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</si>
  <si>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</si>
  <si>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</si>
  <si>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</si>
  <si>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</si>
  <si>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</si>
  <si>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</si>
  <si>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</si>
  <si>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</si>
  <si>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</si>
  <si>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</si>
  <si>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</si>
  <si>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</si>
  <si>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</si>
  <si>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</si>
  <si>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</si>
  <si>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</si>
  <si>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</si>
  <si>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</si>
  <si>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</si>
  <si>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</si>
  <si>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</si>
  <si>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</si>
  <si>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</si>
  <si>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</si>
  <si>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</si>
  <si>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</si>
  <si>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</si>
  <si>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</si>
  <si>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</si>
  <si>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</si>
  <si>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</si>
  <si>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</si>
  <si>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</si>
  <si>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</si>
  <si>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</si>
  <si>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</si>
  <si>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</si>
  <si>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</si>
  <si>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</si>
  <si>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</si>
  <si>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</si>
  <si>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</si>
  <si>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</si>
  <si>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</si>
  <si>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</si>
  <si>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</si>
  <si>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</si>
  <si>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</si>
  <si>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</si>
  <si>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</si>
  <si>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</si>
  <si>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</si>
  <si>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</si>
  <si>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</si>
  <si>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</si>
  <si>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</si>
  <si>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</si>
  <si>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</si>
  <si>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</si>
  <si>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</si>
  <si>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</si>
  <si>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</si>
  <si>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</si>
  <si>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</si>
  <si>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</si>
  <si>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</si>
  <si>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</si>
  <si>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</si>
  <si>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</si>
  <si>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</si>
  <si>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</si>
  <si>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</si>
  <si>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</si>
  <si>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</si>
  <si>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</si>
  <si>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</si>
  <si>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</si>
  <si>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</si>
  <si>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</si>
  <si>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</si>
  <si>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</si>
  <si>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</si>
  <si>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</si>
  <si>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</si>
  <si>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</si>
  <si>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</si>
  <si>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</si>
  <si>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</si>
  <si>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</si>
  <si>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</si>
  <si>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</si>
  <si>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</si>
  <si>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</si>
  <si>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</si>
  <si>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</si>
  <si>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</si>
  <si>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</si>
  <si>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</si>
  <si>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</si>
  <si>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</si>
  <si>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</si>
  <si>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</si>
  <si>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</si>
  <si>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</si>
  <si>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</si>
  <si>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</si>
  <si>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</si>
  <si>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</si>
  <si>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</si>
  <si>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</si>
  <si>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</si>
  <si>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</si>
  <si>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</si>
  <si>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</si>
  <si>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</si>
  <si>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</si>
  <si>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</si>
  <si>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</si>
  <si>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</si>
  <si>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</si>
  <si>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</si>
  <si>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</si>
  <si>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</si>
  <si>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</si>
  <si>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</si>
  <si>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</si>
  <si>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</si>
  <si>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</si>
  <si>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</si>
  <si>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</si>
  <si>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</si>
  <si>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</si>
  <si>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</si>
  <si>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</si>
  <si>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</si>
  <si>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</si>
  <si>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</si>
  <si>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</si>
  <si>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</si>
  <si>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</si>
  <si>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</si>
  <si>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</si>
  <si>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</si>
  <si>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</si>
  <si>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</si>
  <si>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</si>
  <si>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</si>
  <si>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</si>
  <si>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</si>
  <si>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</si>
  <si>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</si>
  <si>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</si>
  <si>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</si>
  <si>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</si>
  <si>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</si>
  <si>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</si>
  <si>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</si>
  <si>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</si>
  <si>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</si>
  <si>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</si>
  <si>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</si>
  <si>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</si>
  <si>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</si>
  <si>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</si>
  <si>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</si>
  <si>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</si>
  <si>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</si>
  <si>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</si>
  <si>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</si>
  <si>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</si>
  <si>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</si>
  <si>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</si>
  <si>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</si>
  <si>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</si>
  <si>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</si>
  <si>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</si>
  <si>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</si>
  <si>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</si>
  <si>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</si>
  <si>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</si>
  <si>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</si>
  <si>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</si>
  <si>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</si>
  <si>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</si>
  <si>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</si>
  <si>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</si>
  <si>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</si>
  <si>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</si>
  <si>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</si>
  <si>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</si>
  <si>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</si>
  <si>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</si>
  <si>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</si>
  <si>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</si>
  <si>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</si>
  <si>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</si>
  <si>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</si>
  <si>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</si>
  <si>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</si>
  <si>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</si>
  <si>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</si>
  <si>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</si>
  <si>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</si>
  <si>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</si>
  <si>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</si>
  <si>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</si>
  <si>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</si>
  <si>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</si>
  <si>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</si>
  <si>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</si>
  <si>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</si>
  <si>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</si>
  <si>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</si>
  <si>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</si>
  <si>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</si>
  <si>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</si>
  <si>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</si>
  <si>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</si>
  <si>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</si>
  <si>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</si>
  <si>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</si>
  <si>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</si>
  <si>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</si>
  <si>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</si>
  <si>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</si>
  <si>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</si>
  <si>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</si>
  <si>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</si>
  <si>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</si>
  <si>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</si>
  <si>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</si>
  <si>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</si>
  <si>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</si>
  <si>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</si>
  <si>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</si>
  <si>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</si>
  <si>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</si>
  <si>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</si>
  <si>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</si>
  <si>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</si>
  <si>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</si>
  <si>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</si>
  <si>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</si>
  <si>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</si>
  <si>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</si>
  <si>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</si>
  <si>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</si>
  <si>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</si>
  <si>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</si>
  <si>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</si>
  <si>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</si>
  <si>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</si>
  <si>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</si>
  <si>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</si>
  <si>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</si>
  <si>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</si>
  <si>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</si>
  <si>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</si>
  <si>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</si>
  <si>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</si>
  <si>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</si>
  <si>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</si>
  <si>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</si>
  <si>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</si>
  <si>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</si>
  <si>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</si>
  <si>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</si>
  <si>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</si>
  <si>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</si>
  <si>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</si>
  <si>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</si>
  <si>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</si>
  <si>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</si>
  <si>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</si>
  <si>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</si>
  <si>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</si>
  <si>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</si>
  <si>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</si>
  <si>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</si>
  <si>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</si>
  <si>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</si>
  <si>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</si>
  <si>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</si>
  <si>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</si>
  <si>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</si>
  <si>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</si>
  <si>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</si>
  <si>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</si>
  <si>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</si>
  <si>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</si>
  <si>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</si>
  <si>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</si>
  <si>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</si>
  <si>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</si>
  <si>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</si>
  <si>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</si>
  <si>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</si>
  <si>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</si>
  <si>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</si>
  <si>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</si>
  <si>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</si>
  <si>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</si>
  <si>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</si>
  <si>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</si>
  <si>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</si>
  <si>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</si>
  <si>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</si>
  <si>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</si>
  <si>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</si>
  <si>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</si>
  <si>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</si>
  <si>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</si>
  <si>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</si>
  <si>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</si>
  <si>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</si>
  <si>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</si>
  <si>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</si>
  <si>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</si>
  <si>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</si>
  <si>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</si>
  <si>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</si>
  <si>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</si>
  <si>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</si>
  <si>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</si>
  <si>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</si>
  <si>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</si>
  <si>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</si>
  <si>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</si>
  <si>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</si>
  <si>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</si>
  <si>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</si>
  <si>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</si>
  <si>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</si>
  <si>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</si>
  <si>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</si>
  <si>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</si>
  <si>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</si>
  <si>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</si>
  <si>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</si>
  <si>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</si>
  <si>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</si>
  <si>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</si>
  <si>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</si>
  <si>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</si>
  <si>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</si>
  <si>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</si>
  <si>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</si>
  <si>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</si>
  <si>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</si>
  <si>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</si>
  <si>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</si>
  <si>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</si>
  <si>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</si>
  <si>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</si>
  <si>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</si>
  <si>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</si>
  <si>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</si>
  <si>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</si>
  <si>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</si>
  <si>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</si>
  <si>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</si>
  <si>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</si>
  <si>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</si>
  <si>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</si>
  <si>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</si>
  <si>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</si>
  <si>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</si>
  <si>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</si>
  <si>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</si>
  <si>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</si>
  <si>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</si>
  <si>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</si>
  <si>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</si>
  <si>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</si>
  <si>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</si>
  <si>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</si>
  <si>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</si>
  <si>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</si>
  <si>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</si>
  <si>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</si>
  <si>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</si>
  <si>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</si>
  <si>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</si>
  <si>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</si>
  <si>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</si>
  <si>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</si>
  <si>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</si>
  <si>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</si>
  <si>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</si>
  <si>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</si>
  <si>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</si>
  <si>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</si>
  <si>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</si>
  <si>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</si>
  <si>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</si>
  <si>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</si>
  <si>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</si>
  <si>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</si>
  <si>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</si>
  <si>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</si>
  <si>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</si>
  <si>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</si>
  <si>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</si>
  <si>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</si>
  <si>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</si>
  <si>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</si>
  <si>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</si>
  <si>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</si>
  <si>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</si>
  <si>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</si>
  <si>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</si>
  <si>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</si>
  <si>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</si>
  <si>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</si>
  <si>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</si>
  <si>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</si>
  <si>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</si>
  <si>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</si>
  <si>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</si>
  <si>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</si>
  <si>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</si>
  <si>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</si>
  <si>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</si>
  <si>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</si>
  <si>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</si>
  <si>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</si>
  <si>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</si>
  <si>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</si>
  <si>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</si>
  <si>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</si>
  <si>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</si>
  <si>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</si>
  <si>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</si>
  <si>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</si>
  <si>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</si>
  <si>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</si>
  <si>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</si>
  <si>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</si>
  <si>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</si>
  <si>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</si>
  <si>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</si>
  <si>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</si>
  <si>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</si>
  <si>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</si>
  <si>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</si>
  <si>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</si>
  <si>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</si>
  <si>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</si>
  <si>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</si>
  <si>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</si>
  <si>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</si>
  <si>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</si>
  <si>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</si>
  <si>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</si>
  <si>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</si>
  <si>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</si>
  <si>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</si>
  <si>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</si>
  <si>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</si>
  <si>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</si>
  <si>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</si>
  <si>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</si>
  <si>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</si>
  <si>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</si>
  <si>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</si>
  <si>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</si>
  <si>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</si>
  <si>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</si>
  <si>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</si>
  <si>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</si>
  <si>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</si>
  <si>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</si>
  <si>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</si>
  <si>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</si>
  <si>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</si>
  <si>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</si>
  <si>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</si>
  <si>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</si>
  <si>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</si>
  <si>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</si>
  <si>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</si>
  <si>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</si>
  <si>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</si>
  <si>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</si>
  <si>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</si>
  <si>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</si>
  <si>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</si>
  <si>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</si>
  <si>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</si>
  <si>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</si>
  <si>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</si>
  <si>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</si>
  <si>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</si>
  <si>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</si>
  <si>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</si>
  <si>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</si>
  <si>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</si>
  <si>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</si>
  <si>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</si>
  <si>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</si>
  <si>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</si>
  <si>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</si>
  <si>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</si>
  <si>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</si>
  <si>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</si>
  <si>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</si>
  <si>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</si>
  <si>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</si>
  <si>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</si>
  <si>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</si>
  <si>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</si>
  <si>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</si>
  <si>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</si>
  <si>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</si>
  <si>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</si>
  <si>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</si>
  <si>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</si>
  <si>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</si>
  <si>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</si>
  <si>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</si>
  <si>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</si>
  <si>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</si>
  <si>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</si>
  <si>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</si>
  <si>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</si>
  <si>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</si>
  <si>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</si>
  <si>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</si>
  <si>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</si>
  <si>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</si>
  <si>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</si>
  <si>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</si>
  <si>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</si>
  <si>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</si>
  <si>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</si>
  <si>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</si>
  <si>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</si>
  <si>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</si>
  <si>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</si>
  <si>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</si>
  <si>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</si>
  <si>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</si>
  <si>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</si>
  <si>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</si>
  <si>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</si>
  <si>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</si>
  <si>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</si>
  <si>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</si>
  <si>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</si>
  <si>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</si>
  <si>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</si>
  <si>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</si>
  <si>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</si>
  <si>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</si>
  <si>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</si>
  <si>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</si>
  <si>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</si>
  <si>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</si>
  <si>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</si>
  <si>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</si>
  <si>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</si>
  <si>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</si>
  <si>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</si>
  <si>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</si>
  <si>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</si>
  <si>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</si>
  <si>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</si>
  <si>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</si>
  <si>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</si>
  <si>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</si>
  <si>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</si>
  <si>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</si>
  <si>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</si>
  <si>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</si>
  <si>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</si>
  <si>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</si>
  <si>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</si>
  <si>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</si>
  <si>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</si>
  <si>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</si>
  <si>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</si>
  <si>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</si>
  <si>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</si>
  <si>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</si>
  <si>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</si>
  <si>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</si>
  <si>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</si>
  <si>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</si>
  <si>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</si>
  <si>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</si>
  <si>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</si>
  <si>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</si>
  <si>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</si>
  <si>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</si>
  <si>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</si>
  <si>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</si>
  <si>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</si>
  <si>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</si>
  <si>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</si>
  <si>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</si>
  <si>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</si>
  <si>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</si>
  <si>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</si>
  <si>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</si>
  <si>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</si>
  <si>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</si>
  <si>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</si>
  <si>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</si>
  <si>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</si>
  <si>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</si>
  <si>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</si>
  <si>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</si>
  <si>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</si>
  <si>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</si>
  <si>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</si>
  <si>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</si>
  <si>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</si>
  <si>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</si>
  <si>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</si>
  <si>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</si>
  <si>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</si>
  <si>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</si>
  <si>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</si>
  <si>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</si>
  <si>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</si>
  <si>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</si>
  <si>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</si>
  <si>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</si>
  <si>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</si>
  <si>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</si>
  <si>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</si>
  <si>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</si>
  <si>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</si>
  <si>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</si>
  <si>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</si>
  <si>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</si>
  <si>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</si>
  <si>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</si>
  <si>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</si>
  <si>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</si>
  <si>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</si>
  <si>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</si>
  <si>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</si>
  <si>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</si>
  <si>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</si>
  <si>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</si>
  <si>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</si>
  <si>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</si>
  <si>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</si>
  <si>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</si>
  <si>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</si>
  <si>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</si>
  <si>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</si>
  <si>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</si>
  <si>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</si>
  <si>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</si>
  <si>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</si>
  <si>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</si>
  <si>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</si>
  <si>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</si>
  <si>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</si>
  <si>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</si>
  <si>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</si>
  <si>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</si>
  <si>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</si>
  <si>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</si>
  <si>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</si>
  <si>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</si>
  <si>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</si>
  <si>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</si>
  <si>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</si>
  <si>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</si>
  <si>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</si>
  <si>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</si>
  <si>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</si>
  <si>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</si>
  <si>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</si>
  <si>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</si>
  <si>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</si>
  <si>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</si>
  <si>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</si>
  <si>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</si>
  <si>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</si>
  <si>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</si>
  <si>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</si>
  <si>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</si>
  <si>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</si>
  <si>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</si>
  <si>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</si>
  <si>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</si>
  <si>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</si>
  <si>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</si>
  <si>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</si>
  <si>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</si>
  <si>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</si>
  <si>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</si>
  <si>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</si>
  <si>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</si>
  <si>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</si>
  <si>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</si>
  <si>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</si>
  <si>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</si>
  <si>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</si>
  <si>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</si>
  <si>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</si>
  <si>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</si>
  <si>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</si>
  <si>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</si>
  <si>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</si>
  <si>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</si>
  <si>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</si>
  <si>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</si>
  <si>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</si>
  <si>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</si>
  <si>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</si>
  <si>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</si>
  <si>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</si>
  <si>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</si>
  <si>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</si>
  <si>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</si>
  <si>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</si>
  <si>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</si>
  <si>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</si>
  <si>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</si>
  <si>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</si>
  <si>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</si>
  <si>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</si>
  <si>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</si>
  <si>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</si>
  <si>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</si>
  <si>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</si>
  <si>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</si>
  <si>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</si>
  <si>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</si>
  <si>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</si>
  <si>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</si>
  <si>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</si>
  <si>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</si>
  <si>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</si>
  <si>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</si>
  <si>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</si>
  <si>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</si>
  <si>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</si>
  <si>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</si>
  <si>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</si>
  <si>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</si>
  <si>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</si>
  <si>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</si>
  <si>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</si>
  <si>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</si>
  <si>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</si>
  <si>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</si>
  <si>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</si>
  <si>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</si>
  <si>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</si>
  <si>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</si>
  <si>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</si>
  <si>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</si>
  <si>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</si>
  <si>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</si>
  <si>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</si>
  <si>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</si>
  <si>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</si>
  <si>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</si>
  <si>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</si>
  <si>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</si>
  <si>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</si>
  <si>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</si>
  <si>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</si>
  <si>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</si>
  <si>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</si>
  <si>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</si>
  <si>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</si>
  <si>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</si>
  <si>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</si>
  <si>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</si>
  <si>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</si>
  <si>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</si>
  <si>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</si>
  <si>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</si>
  <si>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</si>
  <si>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</si>
  <si>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</si>
  <si>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</si>
  <si>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</si>
  <si>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</si>
  <si>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</si>
  <si>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</si>
  <si>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</si>
  <si>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</si>
  <si>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</si>
  <si>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</si>
  <si>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</si>
  <si>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</si>
  <si>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</si>
  <si>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</si>
  <si>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</si>
  <si>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</si>
  <si>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</si>
  <si>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</si>
  <si>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</si>
  <si>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</si>
  <si>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</si>
  <si>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</si>
  <si>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</si>
  <si>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</si>
  <si>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</si>
  <si>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</si>
  <si>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</si>
  <si>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</si>
  <si>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</si>
  <si>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</si>
  <si>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</si>
  <si>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</si>
  <si>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</si>
  <si>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</si>
  <si>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</si>
  <si>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</si>
  <si>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</si>
  <si>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</si>
  <si>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</si>
  <si>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</si>
  <si>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</si>
  <si>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</si>
  <si>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</si>
  <si>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</si>
  <si>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</si>
  <si>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</si>
  <si>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</si>
  <si>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</si>
  <si>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</si>
  <si>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</si>
  <si>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</si>
  <si>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</si>
  <si>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</si>
  <si>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</si>
  <si>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</si>
  <si>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</si>
  <si>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</si>
  <si>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</si>
  <si>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</si>
  <si>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</si>
  <si>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</si>
  <si>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</si>
  <si>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</si>
  <si>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</si>
  <si>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</si>
  <si>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</si>
  <si>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</si>
  <si>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</si>
  <si>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</si>
  <si>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</si>
  <si>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</si>
  <si>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</si>
  <si>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</si>
  <si>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</si>
  <si>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</si>
  <si>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</si>
  <si>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</si>
  <si>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</si>
  <si>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</si>
  <si>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</si>
  <si>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</si>
  <si>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</si>
  <si>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</si>
  <si>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</si>
  <si>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</si>
  <si>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</si>
  <si>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</si>
  <si>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</si>
  <si>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</si>
  <si>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</si>
  <si>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</si>
  <si>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</si>
  <si>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</si>
  <si>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</si>
  <si>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</si>
  <si>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</si>
  <si>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</si>
  <si>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</si>
  <si>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</si>
  <si>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</si>
  <si>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</si>
  <si>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</si>
  <si>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</si>
  <si>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</si>
  <si>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</si>
  <si>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</si>
  <si>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</si>
  <si>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</si>
  <si>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</si>
  <si>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</si>
  <si>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</si>
  <si>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</si>
  <si>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</si>
  <si>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</si>
  <si>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</si>
  <si>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</si>
  <si>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</si>
  <si>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</si>
  <si>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</si>
  <si>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</si>
  <si>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</si>
  <si>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</si>
  <si>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</si>
  <si>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</si>
  <si>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</si>
  <si>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</si>
  <si>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</si>
  <si>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</si>
  <si>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</si>
  <si>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</si>
  <si>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</si>
  <si>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</si>
  <si>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</si>
  <si>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</si>
  <si>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</si>
  <si>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</si>
  <si>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</si>
  <si>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</si>
  <si>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</si>
  <si>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</si>
  <si>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</si>
  <si>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</si>
  <si>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</si>
  <si>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</si>
  <si>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</si>
  <si>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</si>
  <si>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</si>
  <si>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</si>
  <si>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</si>
  <si>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</si>
  <si>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</si>
  <si>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</si>
  <si>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</si>
  <si>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</si>
  <si>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</si>
  <si>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</si>
  <si>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</si>
  <si>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</si>
  <si>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</si>
  <si>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</si>
  <si>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</si>
  <si>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</si>
  <si>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</si>
  <si>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</si>
  <si>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</si>
  <si>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</si>
  <si>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</si>
  <si>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</si>
  <si>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</si>
  <si>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</si>
  <si>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</si>
  <si>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</si>
  <si>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</si>
  <si>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</si>
  <si>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</si>
  <si>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</si>
  <si>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</si>
  <si>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</si>
  <si>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</si>
  <si>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</si>
  <si>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</si>
  <si>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</si>
  <si>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</si>
  <si>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</si>
  <si>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</si>
  <si>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</si>
  <si>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</si>
  <si>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</si>
  <si>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</si>
  <si>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</si>
  <si>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</si>
  <si>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</si>
  <si>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</si>
  <si>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</si>
  <si>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</si>
  <si>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</si>
  <si>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</si>
  <si>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</si>
  <si>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</si>
  <si>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</si>
  <si>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</si>
  <si>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</si>
  <si>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</si>
  <si>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</si>
  <si>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</si>
  <si>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</si>
  <si>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</si>
  <si>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</si>
  <si>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</si>
  <si>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</si>
  <si>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</si>
  <si>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</si>
  <si>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</si>
  <si>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</si>
  <si>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</si>
  <si>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</si>
  <si>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</si>
  <si>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</si>
  <si>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</si>
  <si>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</si>
  <si>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</si>
  <si>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</si>
  <si>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</si>
  <si>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</si>
  <si>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</si>
  <si>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</si>
  <si>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</si>
  <si>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</si>
  <si>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</si>
  <si>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</si>
  <si>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</si>
  <si>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</si>
  <si>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</si>
  <si>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</si>
  <si>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</si>
  <si>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</si>
  <si>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</si>
  <si>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</si>
  <si>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</si>
  <si>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</si>
  <si>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</si>
  <si>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</si>
  <si>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</si>
  <si>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</si>
  <si>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</si>
  <si>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</si>
  <si>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</si>
  <si>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</si>
  <si>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</si>
  <si>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</si>
  <si>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</si>
  <si>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</si>
  <si>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</si>
  <si>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</si>
  <si>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</si>
  <si>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</si>
  <si>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</si>
  <si>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</si>
  <si>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</si>
  <si>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</si>
  <si>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</si>
  <si>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</si>
  <si>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</si>
  <si>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</si>
  <si>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</si>
  <si>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</si>
  <si>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</si>
  <si>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</si>
  <si>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</si>
  <si>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</si>
  <si>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</si>
  <si>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</si>
  <si>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</si>
  <si>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</si>
  <si>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</si>
  <si>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</si>
  <si>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</si>
  <si>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</si>
  <si>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</si>
  <si>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</si>
  <si>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</si>
  <si>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</si>
  <si>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</si>
  <si>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</si>
  <si>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</si>
  <si>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</si>
  <si>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</si>
  <si>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</si>
  <si>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</si>
  <si>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</si>
  <si>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</si>
  <si>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</si>
  <si>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</si>
  <si>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</si>
  <si>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</si>
  <si>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</si>
  <si>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</si>
  <si>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</si>
  <si>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</si>
  <si>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</si>
  <si>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</si>
  <si>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</si>
  <si>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</si>
  <si>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</si>
  <si>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</si>
  <si>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</si>
  <si>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</si>
  <si>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</si>
  <si>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</si>
  <si>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</si>
  <si>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</si>
  <si>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</si>
  <si>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</si>
  <si>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</si>
  <si>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</si>
  <si>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</si>
  <si>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</si>
  <si>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</si>
  <si>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</si>
  <si>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</si>
  <si>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</si>
  <si>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</si>
  <si>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</si>
  <si>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</si>
  <si>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</si>
  <si>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</si>
  <si>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</si>
  <si>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</si>
  <si>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</si>
  <si>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</si>
  <si>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</si>
  <si>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</si>
  <si>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</si>
  <si>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</si>
  <si>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</si>
  <si>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</si>
  <si>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</si>
  <si>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</si>
  <si>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</si>
  <si>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</si>
  <si>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</si>
  <si>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</si>
  <si>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</si>
  <si>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</si>
  <si>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</si>
  <si>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</si>
  <si>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</si>
  <si>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</si>
  <si>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</si>
  <si>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</si>
  <si>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</si>
  <si>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</si>
  <si>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</si>
  <si>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</si>
  <si>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</si>
  <si>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</si>
  <si>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</si>
  <si>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</si>
  <si>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</si>
  <si>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</si>
  <si>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</si>
  <si>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</si>
  <si>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</si>
  <si>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</si>
  <si>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</si>
  <si>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</si>
  <si>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</si>
  <si>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</si>
  <si>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</si>
  <si>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</si>
  <si>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</si>
  <si>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</si>
  <si>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</si>
  <si>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</si>
  <si>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</si>
  <si>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</si>
  <si>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</si>
  <si>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</si>
  <si>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</si>
  <si>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</si>
  <si>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</si>
  <si>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</si>
  <si>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</si>
  <si>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</si>
  <si>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</si>
  <si>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</si>
  <si>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</si>
  <si>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</si>
  <si>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</si>
  <si>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</si>
  <si>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</si>
  <si>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</si>
  <si>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</si>
  <si>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</si>
  <si>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</si>
  <si>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</si>
  <si>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</si>
  <si>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</si>
  <si>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</si>
  <si>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</si>
  <si>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</si>
  <si>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</si>
  <si>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</si>
  <si>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</si>
  <si>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</si>
  <si>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</si>
  <si>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</si>
  <si>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</si>
  <si>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</si>
  <si>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</si>
  <si>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</si>
  <si>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</si>
  <si>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</si>
  <si>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</si>
  <si>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</si>
  <si>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</si>
  <si>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</si>
  <si>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</si>
  <si>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</si>
  <si>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</si>
  <si>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</si>
  <si>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</si>
  <si>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</si>
  <si>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</si>
  <si>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</si>
  <si>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</si>
  <si>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</si>
  <si>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</si>
  <si>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</si>
  <si>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</si>
  <si>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</si>
  <si>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</si>
  <si>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</si>
  <si>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</si>
  <si>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</si>
  <si>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</si>
  <si>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</si>
  <si>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</si>
  <si>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</si>
  <si>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</si>
  <si>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</si>
  <si>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</si>
  <si>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</si>
  <si>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</si>
  <si>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</si>
  <si>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</si>
  <si>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</si>
  <si>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</si>
  <si>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</si>
  <si>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</si>
  <si>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</si>
  <si>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</si>
  <si>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</si>
  <si>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</si>
  <si>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</si>
  <si>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</si>
  <si>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</si>
  <si>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</si>
  <si>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</si>
  <si>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</si>
  <si>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</si>
  <si>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</si>
  <si>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</si>
  <si>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</si>
  <si>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</si>
  <si>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</si>
  <si>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</si>
  <si>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</si>
  <si>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</si>
  <si>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</si>
  <si>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</si>
  <si>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</si>
  <si>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</si>
  <si>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</si>
  <si>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</si>
  <si>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</si>
  <si>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</si>
  <si>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</si>
  <si>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</si>
  <si>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</si>
  <si>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</si>
  <si>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</si>
  <si>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</si>
  <si>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</si>
  <si>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</si>
  <si>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</si>
  <si>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</si>
  <si>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</si>
  <si>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</si>
  <si>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</si>
  <si>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</si>
  <si>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</si>
  <si>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</si>
  <si>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</si>
  <si>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</si>
  <si>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</si>
  <si>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</si>
  <si>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</si>
  <si>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</si>
  <si>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</si>
  <si>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</si>
  <si>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</si>
  <si>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</si>
  <si>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</si>
  <si>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</si>
  <si>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</si>
  <si>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</si>
  <si>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</si>
  <si>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</si>
  <si>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</si>
  <si>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</si>
  <si>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</si>
  <si>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</si>
  <si>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</si>
  <si>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</si>
  <si>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</si>
  <si>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</si>
  <si>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</si>
  <si>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</si>
  <si>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</si>
  <si>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</si>
  <si>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</si>
  <si>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</si>
  <si>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</si>
  <si>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</si>
  <si>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</si>
  <si>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</si>
  <si>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</si>
  <si>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</si>
  <si>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</si>
  <si>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</si>
  <si>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</si>
  <si>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</si>
  <si>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</si>
  <si>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</si>
  <si>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</si>
  <si>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</si>
  <si>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</si>
  <si>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</si>
  <si>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</si>
  <si>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</si>
  <si>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</si>
  <si>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</si>
  <si>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</si>
  <si>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</si>
  <si>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</si>
  <si>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</si>
  <si>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</si>
  <si>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</si>
  <si>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</si>
  <si>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</si>
  <si>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</si>
  <si>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</si>
  <si>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</si>
  <si>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</si>
  <si>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</si>
  <si>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</si>
  <si>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</si>
  <si>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</si>
  <si>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</si>
  <si>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</si>
  <si>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</si>
  <si>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</si>
  <si>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</si>
  <si>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</si>
  <si>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</si>
  <si>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</si>
  <si>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</si>
  <si>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</si>
  <si>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</si>
  <si>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</si>
  <si>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</si>
  <si>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</si>
  <si>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</si>
  <si>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</si>
  <si>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</si>
  <si>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</si>
  <si>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</si>
  <si>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</si>
  <si>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</si>
  <si>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</si>
  <si>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</si>
  <si>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</si>
  <si>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</si>
  <si>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</si>
  <si>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</si>
  <si>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</si>
  <si>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</si>
  <si>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</si>
  <si>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</si>
  <si>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</si>
  <si>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</si>
  <si>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</si>
  <si>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</si>
  <si>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</si>
  <si>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</si>
  <si>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</si>
  <si>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</si>
  <si>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</si>
  <si>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</si>
  <si>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</si>
  <si>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</si>
  <si>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</si>
  <si>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</si>
  <si>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</si>
  <si>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</si>
  <si>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</si>
  <si>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</si>
  <si>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</si>
  <si>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</si>
  <si>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</si>
  <si>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</si>
  <si>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</si>
  <si>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</si>
  <si>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</si>
  <si>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</si>
  <si>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</si>
  <si>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</si>
  <si>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</si>
  <si>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</si>
  <si>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</si>
  <si>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</si>
  <si>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</si>
  <si>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</si>
  <si>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</si>
  <si>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</si>
  <si>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</si>
  <si>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</si>
  <si>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</si>
  <si>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</si>
  <si>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</si>
  <si>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</si>
  <si>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</si>
  <si>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</si>
  <si>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</si>
  <si>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</si>
  <si>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</si>
  <si>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</si>
  <si>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</si>
  <si>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</si>
  <si>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</si>
  <si>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</si>
  <si>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</si>
  <si>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</si>
  <si>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</si>
  <si>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</si>
  <si>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</si>
  <si>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</si>
  <si>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</si>
  <si>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</si>
  <si>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</si>
  <si>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</si>
  <si>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</si>
  <si>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</si>
  <si>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</si>
  <si>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</si>
  <si>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</si>
  <si>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</si>
  <si>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</si>
  <si>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</si>
  <si>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</si>
  <si>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</si>
  <si>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</si>
  <si>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</si>
  <si>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</si>
  <si>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</si>
  <si>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</si>
  <si>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</si>
  <si>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</si>
  <si>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</si>
  <si>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</si>
  <si>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</si>
  <si>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</si>
  <si>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</si>
  <si>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</si>
  <si>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</si>
  <si>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</si>
  <si>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</si>
  <si>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</si>
  <si>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</si>
  <si>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</si>
  <si>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</si>
  <si>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</si>
  <si>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</si>
  <si>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</si>
  <si>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</si>
  <si>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</si>
  <si>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</si>
  <si>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</si>
  <si>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</si>
  <si>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</si>
  <si>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</si>
  <si>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</si>
  <si>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</si>
  <si>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</si>
  <si>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</si>
  <si>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</si>
  <si>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</si>
  <si>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</si>
  <si>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</si>
  <si>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</si>
  <si>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</si>
  <si>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</si>
  <si>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</si>
  <si>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</si>
  <si>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</si>
  <si>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</si>
  <si>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</si>
  <si>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</si>
  <si>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</si>
  <si>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</si>
  <si>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</si>
  <si>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</si>
  <si>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</si>
  <si>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</si>
  <si>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</si>
  <si>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</si>
  <si>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</si>
  <si>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</si>
  <si>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</si>
  <si>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</si>
  <si>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</si>
  <si>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</si>
  <si>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</si>
  <si>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</si>
  <si>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</si>
  <si>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</si>
  <si>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</si>
  <si>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</si>
  <si>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</si>
  <si>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</si>
  <si>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</si>
  <si>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</si>
  <si>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</si>
  <si>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</si>
  <si>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</si>
  <si>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</si>
  <si>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</si>
  <si>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</si>
  <si>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</si>
  <si>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</si>
  <si>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</si>
  <si>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</si>
  <si>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</si>
  <si>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</si>
  <si>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</si>
  <si>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</si>
  <si>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</si>
  <si>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</si>
  <si>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</si>
  <si>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</si>
  <si>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</si>
  <si>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</si>
  <si>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</si>
  <si>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</si>
  <si>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</si>
  <si>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</si>
  <si>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</si>
  <si>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</si>
  <si>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</si>
  <si>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</si>
  <si>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</si>
  <si>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</si>
  <si>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</si>
  <si>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</si>
  <si>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</si>
  <si>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</si>
  <si>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</si>
  <si>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</si>
  <si>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</si>
  <si>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</si>
  <si>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</si>
  <si>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</si>
  <si>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</si>
  <si>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</si>
  <si>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</si>
  <si>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</si>
  <si>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</si>
  <si>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</si>
  <si>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</si>
  <si>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</si>
  <si>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</si>
  <si>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</si>
  <si>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</si>
  <si>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</si>
  <si>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</si>
  <si>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</si>
  <si>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</si>
  <si>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</si>
  <si>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</si>
  <si>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</si>
  <si>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</si>
  <si>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</si>
  <si>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</si>
  <si>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</si>
  <si>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</si>
  <si>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</si>
  <si>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</si>
  <si>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</si>
  <si>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</si>
  <si>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</si>
  <si>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</si>
  <si>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</si>
  <si>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</si>
  <si>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</si>
  <si>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</si>
  <si>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</si>
  <si>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</si>
  <si>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</si>
  <si>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</si>
  <si>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</si>
  <si>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</si>
  <si>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</si>
  <si>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</si>
  <si>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</si>
  <si>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</si>
  <si>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</si>
  <si>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</si>
  <si>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</si>
  <si>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</si>
  <si>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</si>
  <si>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</si>
  <si>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</si>
  <si>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</si>
  <si>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</si>
  <si>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</si>
  <si>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</si>
  <si>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</si>
  <si>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</si>
  <si>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</si>
  <si>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</si>
  <si>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</si>
  <si>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</si>
  <si>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</si>
  <si>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</si>
  <si>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</si>
  <si>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</si>
  <si>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</si>
  <si>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</si>
  <si>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</si>
  <si>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</si>
  <si>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</si>
  <si>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</si>
  <si>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</si>
  <si>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</si>
  <si>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</si>
  <si>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</si>
  <si>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</si>
  <si>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</si>
  <si>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</si>
  <si>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</si>
  <si>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</si>
  <si>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</si>
  <si>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</si>
  <si>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</si>
  <si>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</si>
  <si>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</si>
  <si>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</si>
  <si>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</si>
  <si>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</si>
  <si>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</si>
  <si>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</si>
  <si>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</si>
  <si>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</si>
  <si>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</si>
  <si>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</si>
  <si>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</si>
  <si>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</si>
  <si>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</si>
  <si>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</si>
  <si>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</si>
  <si>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</si>
  <si>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</si>
  <si>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</si>
  <si>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</si>
  <si>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</si>
  <si>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</si>
  <si>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</si>
  <si>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</si>
  <si>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</si>
  <si>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</si>
  <si>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</si>
  <si>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</si>
  <si>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</si>
  <si>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</si>
  <si>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</si>
  <si>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</si>
  <si>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</si>
  <si>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</si>
  <si>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</si>
  <si>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</si>
  <si>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</si>
  <si>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</si>
  <si>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</si>
  <si>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</si>
  <si>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</si>
  <si>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</si>
  <si>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</si>
  <si>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</si>
  <si>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</si>
  <si>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</si>
  <si>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</si>
  <si>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</si>
  <si>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</si>
  <si>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</si>
  <si>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</si>
  <si>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</si>
  <si>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</si>
  <si>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</si>
  <si>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</si>
  <si>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</si>
  <si>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</si>
  <si>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</si>
  <si>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</si>
  <si>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</si>
  <si>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</si>
  <si>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</si>
  <si>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</si>
  <si>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</si>
  <si>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</si>
  <si>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</si>
  <si>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</si>
  <si>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</si>
  <si>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</si>
  <si>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</si>
  <si>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</si>
  <si>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</si>
  <si>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</si>
  <si>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</si>
  <si>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</si>
  <si>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</si>
  <si>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</si>
  <si>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</si>
  <si>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</si>
  <si>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</si>
  <si>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</si>
  <si>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</si>
  <si>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</si>
  <si>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</si>
  <si>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</si>
  <si>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</si>
  <si>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</si>
  <si>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</si>
  <si>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</si>
  <si>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</si>
  <si>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</si>
  <si>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</si>
  <si>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</si>
  <si>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</si>
  <si>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</si>
  <si>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</si>
  <si>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</si>
  <si>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</si>
  <si>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</si>
  <si>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</si>
  <si>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</si>
  <si>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</si>
  <si>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</si>
  <si>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</si>
  <si>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</si>
  <si>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</si>
  <si>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</si>
  <si>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</si>
  <si>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</si>
  <si>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</si>
  <si>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</si>
  <si>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</si>
  <si>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</si>
  <si>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</si>
  <si>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</si>
  <si>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</si>
  <si>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</si>
  <si>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</si>
  <si>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</si>
  <si>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</si>
  <si>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</si>
  <si>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</si>
  <si>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</si>
  <si>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</si>
  <si>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</si>
  <si>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</si>
  <si>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</si>
  <si>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</si>
  <si>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</si>
  <si>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</si>
  <si>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</si>
  <si>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</si>
  <si>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</si>
  <si>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</si>
  <si>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</si>
  <si>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</si>
  <si>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</si>
  <si>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</si>
  <si>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</si>
  <si>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</si>
  <si>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</si>
  <si>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</si>
  <si>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</si>
  <si>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</si>
  <si>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</si>
  <si>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</si>
  <si>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</si>
  <si>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</si>
  <si>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</si>
  <si>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</si>
  <si>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</si>
  <si>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</si>
  <si>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</si>
  <si>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</si>
  <si>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</si>
  <si>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</si>
  <si>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</si>
  <si>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</si>
  <si>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</si>
  <si>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</si>
  <si>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</si>
  <si>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</si>
  <si>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</si>
  <si>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</si>
  <si>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</si>
  <si>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</si>
  <si>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</si>
  <si>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</si>
  <si>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</si>
  <si>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</si>
  <si>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</si>
  <si>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</si>
  <si>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</si>
  <si>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</si>
  <si>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</si>
  <si>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</si>
  <si>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</si>
  <si>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</si>
  <si>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</si>
  <si>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</si>
  <si>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</si>
  <si>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</si>
  <si>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</si>
  <si>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</si>
  <si>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</si>
  <si>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</si>
  <si>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</si>
  <si>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</si>
  <si>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</si>
  <si>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</si>
  <si>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</si>
  <si>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</si>
  <si>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</si>
  <si>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</si>
  <si>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</si>
  <si>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</si>
  <si>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</si>
  <si>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</si>
  <si>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</si>
  <si>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</si>
  <si>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</si>
  <si>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</si>
  <si>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</si>
  <si>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</si>
  <si>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</si>
  <si>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</si>
  <si>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</si>
  <si>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</si>
  <si>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</si>
  <si>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</si>
  <si>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</si>
  <si>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</si>
  <si>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</si>
  <si>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</si>
  <si>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</si>
  <si>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</si>
  <si>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</si>
  <si>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</si>
  <si>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</si>
  <si>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</si>
  <si>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</si>
  <si>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</si>
  <si>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</si>
  <si>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</si>
  <si>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</si>
  <si>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</si>
  <si>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</si>
  <si>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</si>
  <si>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</si>
  <si>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</si>
  <si>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</si>
  <si>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</si>
  <si>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</si>
  <si>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</si>
  <si>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</si>
  <si>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</si>
  <si>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</si>
  <si>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</si>
  <si>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</si>
  <si>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</si>
  <si>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</si>
  <si>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</si>
  <si>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</si>
  <si>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</si>
  <si>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</si>
  <si>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</si>
  <si>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</si>
  <si>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</si>
  <si>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</si>
  <si>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</si>
  <si>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</si>
  <si>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</si>
  <si>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</si>
  <si>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</si>
  <si>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</si>
  <si>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</si>
  <si>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</si>
  <si>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</si>
  <si>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</si>
  <si>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</si>
  <si>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</si>
  <si>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</si>
  <si>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</si>
  <si>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</si>
  <si>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</si>
  <si>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</si>
  <si>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</si>
  <si>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</si>
  <si>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</si>
  <si>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</si>
  <si>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</si>
  <si>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</si>
  <si>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</si>
  <si>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</si>
  <si>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</si>
  <si>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</si>
  <si>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</si>
  <si>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</si>
  <si>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</si>
  <si>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</si>
  <si>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</si>
  <si>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</si>
  <si>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</si>
  <si>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</si>
  <si>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</si>
  <si>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</si>
  <si>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</si>
  <si>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</si>
  <si>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</si>
  <si>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</si>
  <si>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</si>
  <si>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</si>
  <si>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</si>
  <si>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</si>
  <si>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</si>
  <si>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</si>
  <si>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</si>
  <si>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</si>
  <si>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</si>
  <si>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</si>
  <si>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</si>
  <si>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</si>
  <si>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</si>
  <si>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</si>
  <si>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</si>
  <si>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</si>
  <si>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</si>
  <si>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</si>
  <si>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</si>
  <si>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</si>
  <si>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</si>
  <si>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</si>
  <si>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</si>
  <si>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</si>
  <si>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</si>
  <si>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</si>
  <si>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</si>
  <si>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</si>
  <si>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</si>
  <si>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</si>
  <si>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</si>
  <si>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</si>
  <si>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</si>
  <si>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</si>
  <si>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</si>
  <si>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</si>
  <si>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</si>
  <si>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</si>
  <si>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</si>
  <si>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</si>
  <si>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</si>
  <si>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</si>
  <si>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</si>
  <si>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</si>
  <si>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</si>
  <si>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</si>
  <si>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</si>
  <si>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</si>
  <si>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</si>
  <si>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</si>
  <si>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</si>
  <si>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</si>
  <si>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</si>
  <si>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</si>
  <si>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</si>
  <si>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</si>
  <si>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</si>
  <si>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</si>
  <si>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</si>
  <si>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</si>
  <si>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</si>
  <si>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</si>
  <si>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</si>
  <si>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</si>
  <si>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</si>
  <si>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</si>
  <si>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</si>
  <si>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</si>
  <si>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</si>
  <si>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</si>
  <si>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</si>
  <si>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</si>
  <si>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</si>
  <si>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</si>
  <si>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</si>
  <si>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</si>
  <si>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</si>
  <si>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</si>
  <si>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</si>
  <si>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</si>
  <si>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</si>
  <si>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</si>
  <si>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</si>
  <si>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</si>
  <si>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</si>
  <si>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</si>
  <si>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</si>
  <si>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</si>
  <si>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</si>
  <si>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</si>
  <si>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</si>
  <si>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</si>
  <si>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</si>
  <si>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</si>
  <si>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</si>
  <si>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</si>
  <si>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</si>
  <si>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</si>
  <si>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</si>
  <si>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</si>
  <si>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</si>
  <si>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</si>
  <si>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</si>
  <si>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</si>
  <si>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</si>
  <si>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</si>
  <si>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</si>
  <si>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</si>
  <si>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</si>
  <si>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</si>
  <si>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</si>
  <si>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</si>
  <si>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</si>
  <si>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</si>
  <si>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</si>
  <si>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</si>
  <si>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</si>
  <si>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</si>
  <si>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</si>
  <si>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</si>
  <si>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</si>
  <si>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</si>
  <si>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</si>
  <si>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</si>
  <si>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</si>
  <si>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</si>
  <si>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</si>
  <si>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</si>
  <si>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</si>
  <si>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</si>
  <si>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</si>
  <si>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</si>
  <si>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</si>
  <si>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</si>
  <si>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</si>
  <si>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</si>
  <si>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</si>
  <si>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</si>
  <si>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</si>
  <si>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</si>
  <si>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</si>
  <si>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</si>
  <si>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</si>
  <si>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</si>
  <si>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</si>
  <si>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</si>
  <si>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</si>
  <si>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</si>
  <si>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</si>
  <si>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</si>
  <si>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</si>
  <si>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</si>
  <si>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</si>
  <si>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</si>
  <si>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</si>
  <si>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</si>
  <si>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</si>
  <si>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</si>
  <si>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</si>
  <si>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</si>
  <si>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</si>
  <si>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</si>
  <si>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</si>
  <si>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</si>
  <si>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</si>
  <si>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</si>
  <si>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</si>
  <si>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</si>
  <si>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</si>
  <si>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</si>
  <si>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</si>
  <si>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</si>
  <si>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</si>
  <si>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</si>
  <si>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</si>
  <si>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</si>
  <si>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</si>
  <si>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</si>
  <si>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</si>
  <si>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</si>
  <si>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</si>
  <si>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</si>
  <si>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</si>
  <si>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</si>
  <si>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</si>
  <si>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</si>
  <si>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</si>
  <si>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</si>
  <si>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</si>
  <si>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</si>
  <si>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</si>
  <si>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</si>
  <si>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</si>
  <si>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</si>
  <si>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</si>
  <si>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</si>
  <si>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</si>
  <si>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</si>
  <si>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</si>
  <si>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</si>
  <si>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</si>
  <si>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</si>
  <si>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</si>
  <si>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</si>
  <si>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</si>
  <si>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</si>
  <si>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</si>
  <si>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</si>
  <si>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</si>
  <si>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</si>
  <si>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</si>
  <si>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</si>
  <si>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</si>
  <si>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</si>
  <si>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</si>
  <si>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</si>
  <si>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</si>
  <si>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</si>
  <si>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</si>
  <si>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</si>
  <si>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</si>
  <si>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</si>
  <si>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</si>
  <si>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</si>
  <si>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</si>
  <si>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</si>
  <si>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</si>
  <si>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</si>
  <si>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</si>
  <si>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</si>
  <si>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</si>
  <si>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</si>
  <si>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</si>
  <si>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</si>
  <si>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</si>
  <si>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</si>
  <si>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</si>
  <si>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</si>
  <si>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</si>
  <si>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</si>
  <si>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</si>
  <si>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</si>
  <si>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</si>
  <si>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</si>
  <si>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</si>
  <si>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</si>
  <si>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</si>
  <si>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</si>
  <si>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</si>
  <si>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</si>
  <si>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</si>
  <si>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</si>
  <si>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</si>
  <si>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</si>
  <si>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</si>
  <si>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</si>
  <si>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</si>
  <si>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</si>
  <si>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</si>
  <si>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</si>
  <si>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</si>
  <si>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</si>
  <si>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</si>
  <si>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</si>
  <si>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</si>
  <si>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</si>
  <si>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</si>
  <si>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</si>
  <si>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</si>
  <si>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</si>
  <si>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</si>
  <si>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</si>
  <si>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</si>
  <si>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</si>
  <si>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</si>
  <si>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</si>
  <si>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</si>
  <si>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</si>
  <si>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</si>
  <si>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</si>
  <si>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</si>
  <si>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</si>
  <si>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</si>
  <si>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</si>
  <si>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</si>
  <si>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</si>
  <si>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</si>
  <si>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</si>
  <si>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</si>
  <si>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</si>
  <si>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</si>
  <si>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</si>
  <si>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</si>
  <si>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</si>
  <si>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</si>
  <si>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</si>
  <si>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</si>
  <si>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</si>
  <si>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</si>
  <si>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</si>
  <si>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</si>
  <si>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</si>
  <si>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</si>
  <si>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</si>
  <si>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</si>
  <si>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</si>
  <si>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</si>
  <si>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</si>
  <si>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</si>
  <si>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</si>
  <si>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</si>
  <si>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</si>
  <si>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</si>
  <si>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</si>
  <si>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</si>
  <si>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</si>
  <si>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</si>
  <si>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</si>
  <si>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</si>
  <si>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</si>
  <si>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</si>
  <si>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</si>
  <si>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</si>
  <si>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</si>
  <si>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</si>
  <si>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</si>
  <si>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</si>
  <si>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</si>
  <si>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</si>
  <si>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</si>
  <si>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</si>
  <si>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</si>
  <si>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</si>
  <si>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</si>
  <si>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</si>
  <si>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</si>
  <si>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</si>
  <si>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</si>
  <si>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</si>
  <si>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</si>
  <si>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</si>
  <si>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</si>
  <si>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</si>
  <si>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</si>
  <si>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</si>
  <si>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</si>
  <si>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</si>
  <si>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</si>
  <si>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</si>
  <si>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</si>
  <si>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</si>
  <si>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</si>
  <si>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</si>
  <si>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</si>
  <si>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</si>
  <si>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</si>
  <si>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</si>
  <si>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</si>
  <si>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</si>
  <si>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</si>
  <si>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</si>
  <si>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</si>
  <si>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</si>
  <si>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</si>
  <si>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</si>
  <si>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</si>
  <si>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</si>
  <si>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</si>
  <si>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</si>
  <si>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</si>
  <si>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</si>
  <si>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</si>
  <si>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</si>
  <si>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</si>
  <si>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</si>
  <si>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</si>
  <si>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</si>
  <si>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</si>
  <si>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</si>
  <si>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</si>
  <si>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</si>
  <si>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</si>
  <si>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</si>
  <si>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</si>
  <si>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</si>
  <si>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</si>
  <si>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</si>
  <si>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</si>
  <si>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</si>
  <si>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</si>
  <si>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</si>
  <si>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</si>
  <si>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</si>
  <si>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</si>
  <si>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</si>
  <si>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</si>
  <si>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</si>
  <si>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</si>
  <si>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</si>
  <si>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</si>
  <si>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</si>
  <si>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</si>
  <si>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</si>
  <si>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</si>
  <si>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</si>
  <si>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</si>
  <si>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</si>
  <si>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</si>
  <si>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</si>
  <si>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</si>
  <si>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</si>
  <si>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</si>
  <si>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</si>
  <si>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</si>
  <si>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</si>
  <si>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</si>
  <si>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</si>
  <si>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</si>
  <si>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</si>
  <si>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</si>
  <si>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</si>
  <si>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</si>
  <si>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</si>
  <si>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</si>
  <si>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</si>
  <si>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</si>
  <si>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</si>
  <si>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</si>
  <si>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</si>
  <si>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</si>
  <si>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</si>
  <si>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</si>
  <si>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</si>
  <si>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</si>
  <si>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</si>
  <si>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</si>
  <si>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</si>
  <si>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</si>
  <si>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</si>
  <si>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</si>
  <si>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</si>
  <si>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</si>
  <si>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</si>
  <si>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</si>
  <si>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</si>
  <si>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</si>
  <si>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</si>
  <si>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</si>
  <si>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</si>
  <si>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</si>
  <si>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</si>
  <si>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</si>
  <si>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</si>
  <si>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</si>
  <si>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</si>
  <si>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</si>
  <si>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</si>
  <si>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</si>
  <si>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</si>
  <si>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</si>
  <si>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</si>
  <si>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</si>
  <si>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</si>
  <si>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</si>
  <si>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</si>
  <si>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</si>
  <si>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</si>
  <si>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</si>
  <si>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</si>
  <si>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</si>
  <si>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</si>
  <si>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</si>
  <si>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</si>
  <si>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</si>
  <si>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</si>
  <si>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</si>
  <si>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</si>
  <si>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</si>
  <si>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</si>
  <si>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</si>
  <si>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</si>
  <si>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</si>
  <si>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</si>
  <si>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</si>
  <si>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</si>
  <si>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</si>
  <si>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</si>
  <si>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</si>
  <si>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</si>
  <si>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</si>
  <si>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</si>
  <si>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</si>
  <si>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</si>
  <si>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</si>
  <si>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</si>
  <si>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</si>
  <si>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</si>
  <si>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</si>
  <si>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</si>
  <si>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</si>
  <si>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</si>
  <si>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</si>
  <si>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</si>
  <si>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</si>
  <si>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</si>
  <si>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</si>
  <si>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</si>
  <si>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</si>
  <si>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</si>
  <si>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</si>
  <si>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</si>
  <si>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</si>
  <si>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</si>
  <si>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</si>
  <si>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</si>
  <si>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</si>
  <si>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</si>
  <si>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</si>
  <si>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</si>
  <si>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</si>
  <si>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</si>
  <si>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</si>
  <si>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</si>
  <si>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</si>
  <si>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</si>
  <si>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</si>
  <si>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</si>
  <si>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</si>
  <si>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</si>
  <si>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</si>
  <si>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</si>
  <si>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</si>
  <si>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</si>
  <si>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</si>
  <si>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</si>
  <si>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</si>
  <si>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</si>
  <si>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</si>
  <si>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</si>
  <si>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</si>
  <si>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</si>
  <si>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</si>
  <si>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</si>
  <si>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</si>
  <si>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</si>
  <si>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</si>
  <si>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</si>
  <si>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</si>
  <si>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</si>
  <si>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</si>
  <si>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</si>
  <si>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</si>
  <si>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</si>
  <si>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</si>
  <si>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</si>
  <si>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</si>
  <si>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</si>
  <si>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</si>
  <si>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</si>
  <si>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</si>
  <si>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</si>
  <si>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</si>
  <si>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</si>
  <si>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</si>
  <si>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</si>
  <si>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</si>
  <si>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</si>
  <si>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</si>
  <si>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</si>
  <si>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</si>
  <si>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</si>
  <si>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</si>
  <si>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</si>
  <si>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</si>
  <si>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</si>
  <si>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</si>
  <si>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</si>
  <si>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</si>
  <si>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</si>
  <si>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</si>
  <si>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</si>
  <si>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</si>
  <si>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</si>
  <si>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</si>
  <si>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</si>
  <si>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</si>
  <si>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</si>
  <si>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</si>
  <si>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</si>
  <si>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</si>
  <si>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</si>
  <si>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</si>
  <si>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</si>
  <si>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</si>
  <si>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</si>
  <si>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</si>
  <si>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</si>
  <si>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</si>
  <si>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</si>
  <si>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</si>
  <si>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</si>
  <si>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</si>
  <si>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</si>
  <si>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</si>
  <si>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</si>
  <si>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</si>
  <si>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</si>
  <si>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</si>
  <si>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</si>
  <si>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</si>
  <si>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</si>
  <si>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</si>
  <si>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</si>
  <si>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</si>
  <si>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</si>
  <si>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</si>
  <si>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</si>
  <si>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</si>
  <si>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</si>
  <si>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</si>
  <si>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</si>
  <si>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</si>
  <si>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</si>
  <si>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</si>
  <si>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</si>
  <si>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</si>
  <si>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</si>
  <si>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</si>
  <si>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</si>
  <si>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</si>
  <si>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</si>
  <si>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</si>
  <si>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</si>
  <si>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</si>
  <si>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</si>
  <si>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</si>
  <si>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</si>
  <si>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</si>
  <si>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</si>
  <si>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</si>
  <si>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</si>
  <si>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</si>
  <si>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</si>
  <si>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</si>
  <si>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</si>
  <si>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</si>
  <si>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</si>
  <si>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</si>
  <si>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</si>
  <si>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</si>
  <si>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</si>
  <si>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</si>
  <si>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</si>
  <si>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</si>
  <si>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</si>
  <si>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</si>
  <si>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</si>
  <si>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</si>
  <si>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</si>
  <si>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</si>
  <si>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</si>
  <si>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</si>
  <si>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</si>
  <si>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</si>
  <si>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</si>
  <si>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</si>
  <si>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</si>
  <si>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</si>
  <si>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</si>
  <si>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</si>
  <si>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</si>
  <si>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</si>
  <si>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</si>
  <si>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</si>
  <si>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</si>
  <si>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</si>
  <si>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</si>
  <si>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</si>
  <si>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</si>
  <si>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</si>
  <si>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</si>
  <si>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</si>
  <si>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</si>
  <si>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</si>
  <si>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</si>
  <si>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</si>
  <si>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</si>
  <si>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</si>
  <si>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</si>
  <si>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</si>
  <si>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</si>
  <si>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</si>
  <si>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</si>
  <si>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</si>
  <si>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</si>
  <si>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</si>
  <si>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</si>
  <si>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</si>
  <si>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</si>
  <si>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</si>
  <si>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</si>
  <si>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</si>
  <si>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</si>
  <si>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</si>
  <si>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</si>
  <si>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</si>
  <si>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</si>
  <si>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</si>
  <si>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</si>
  <si>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</si>
  <si>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</si>
  <si>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</si>
  <si>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</si>
  <si>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</si>
  <si>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</si>
  <si>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</si>
  <si>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</si>
  <si>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</si>
  <si>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</si>
  <si>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</si>
  <si>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</si>
  <si>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</si>
  <si>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</si>
  <si>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</si>
  <si>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</si>
  <si>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</si>
  <si>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</si>
  <si>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</si>
  <si>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</si>
  <si>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</si>
  <si>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</si>
  <si>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</si>
  <si>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</si>
  <si>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</si>
  <si>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</si>
  <si>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</si>
  <si>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</si>
  <si>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</si>
  <si>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</si>
  <si>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</si>
  <si>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</si>
  <si>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</si>
  <si>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</si>
  <si>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</si>
  <si>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</si>
  <si>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</si>
  <si>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</si>
  <si>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</si>
  <si>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</si>
  <si>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</si>
  <si>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</si>
  <si>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</si>
  <si>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</si>
  <si>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</si>
  <si>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</si>
  <si>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</si>
  <si>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</si>
  <si>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</si>
  <si>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</si>
  <si>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</si>
  <si>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</si>
  <si>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</si>
  <si>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</si>
  <si>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</si>
  <si>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</si>
  <si>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</si>
  <si>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</si>
  <si>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</si>
  <si>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</si>
  <si>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</si>
  <si>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</si>
  <si>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</si>
  <si>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</si>
  <si>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</si>
  <si>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</si>
  <si>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</si>
  <si>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</si>
  <si>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</si>
  <si>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</si>
  <si>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</si>
  <si>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</si>
  <si>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</si>
  <si>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</si>
  <si>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</si>
  <si>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</si>
  <si>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</si>
  <si>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</si>
  <si>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</si>
  <si>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</si>
  <si>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</si>
  <si>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</si>
  <si>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</si>
  <si>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</si>
  <si>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</si>
  <si>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</si>
  <si>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</si>
  <si>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</si>
  <si>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</si>
  <si>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</si>
  <si>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</si>
  <si>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</si>
  <si>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</si>
  <si>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</si>
  <si>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</si>
  <si>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</si>
  <si>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</si>
  <si>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</si>
  <si>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</si>
  <si>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</si>
  <si>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</si>
  <si>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</si>
  <si>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</si>
  <si>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</si>
  <si>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</si>
  <si>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</si>
  <si>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</si>
  <si>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</si>
  <si>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</si>
  <si>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</si>
  <si>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</si>
  <si>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</si>
  <si>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</si>
  <si>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</si>
  <si>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</si>
  <si>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</si>
  <si>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</si>
  <si>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</si>
  <si>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</si>
  <si>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</si>
  <si>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</si>
  <si>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</si>
  <si>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</si>
  <si>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</si>
  <si>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</si>
  <si>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</si>
  <si>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</si>
  <si>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</si>
  <si>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</si>
  <si>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</si>
  <si>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</si>
  <si>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</si>
  <si>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</si>
  <si>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</si>
  <si>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</si>
  <si>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</si>
  <si>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</si>
  <si>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</si>
  <si>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</si>
  <si>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</si>
  <si>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</si>
  <si>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</si>
  <si>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</si>
  <si>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</si>
  <si>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</si>
  <si>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</si>
  <si>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</si>
  <si>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</si>
  <si>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</si>
  <si>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</si>
  <si>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</si>
  <si>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</si>
  <si>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</si>
  <si>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</si>
  <si>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</si>
  <si>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</si>
  <si>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</si>
  <si>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</si>
  <si>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</si>
  <si>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</si>
  <si>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</si>
  <si>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</si>
  <si>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</si>
  <si>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</si>
  <si>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</si>
  <si>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</si>
  <si>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</si>
  <si>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</si>
  <si>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</si>
  <si>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</si>
  <si>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</si>
  <si>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</si>
  <si>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</si>
  <si>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</si>
  <si>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</si>
  <si>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</si>
  <si>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</si>
  <si>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</si>
  <si>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</si>
  <si>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</si>
  <si>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</si>
  <si>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</si>
  <si>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</si>
  <si>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</si>
  <si>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</si>
  <si>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</si>
  <si>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</si>
  <si>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</si>
  <si>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</si>
  <si>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</si>
  <si>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</si>
  <si>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</si>
  <si>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</si>
  <si>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</si>
  <si>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</si>
  <si>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</si>
  <si>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</si>
  <si>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</si>
  <si>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</si>
  <si>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</si>
  <si>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</si>
  <si>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</si>
  <si>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</si>
  <si>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</si>
  <si>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</si>
  <si>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</si>
  <si>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</si>
  <si>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</si>
  <si>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</si>
  <si>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</si>
  <si>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</si>
  <si>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</si>
  <si>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</si>
  <si>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</si>
  <si>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</si>
  <si>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</si>
  <si>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</si>
  <si>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</si>
  <si>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</si>
  <si>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</si>
  <si>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</si>
  <si>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</si>
  <si>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</si>
  <si>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</si>
  <si>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</si>
  <si>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</si>
  <si>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</si>
  <si>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</si>
  <si>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</si>
  <si>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</si>
  <si>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</si>
  <si>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</si>
  <si>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</si>
  <si>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</si>
  <si>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</si>
  <si>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</si>
  <si>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</si>
  <si>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</si>
  <si>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</si>
  <si>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</si>
  <si>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</si>
  <si>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</si>
  <si>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</si>
  <si>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</si>
  <si>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</si>
  <si>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</si>
  <si>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</si>
  <si>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</si>
  <si>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</si>
  <si>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</si>
  <si>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</si>
  <si>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</si>
  <si>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</si>
  <si>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</si>
  <si>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</si>
  <si>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</si>
  <si>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</si>
  <si>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</si>
  <si>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</si>
  <si>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</si>
  <si>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</si>
  <si>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</si>
  <si>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</si>
  <si>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</si>
  <si>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</si>
  <si>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</si>
  <si>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</si>
  <si>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</si>
  <si>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</si>
  <si>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</si>
  <si>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</si>
  <si>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</si>
  <si>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</si>
  <si>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</si>
  <si>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</si>
  <si>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</si>
  <si>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</si>
  <si>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</si>
  <si>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</si>
  <si>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</si>
  <si>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</si>
  <si>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</si>
  <si>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</si>
  <si>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</si>
  <si>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</si>
  <si>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</si>
  <si>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</si>
  <si>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</si>
  <si>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</si>
  <si>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</si>
  <si>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</si>
  <si>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</si>
  <si>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</si>
  <si>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</si>
  <si>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</si>
  <si>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</si>
  <si>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</si>
  <si>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</si>
  <si>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</si>
  <si>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</si>
  <si>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</si>
  <si>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</si>
  <si>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</si>
  <si>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</si>
  <si>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</si>
  <si>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</si>
  <si>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</si>
  <si>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</si>
  <si>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</si>
  <si>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</si>
  <si>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</si>
  <si>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</si>
  <si>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</si>
  <si>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</si>
  <si>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</si>
  <si>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</si>
  <si>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</si>
  <si>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</si>
  <si>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</si>
  <si>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</si>
  <si>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</si>
  <si>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</si>
  <si>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</si>
  <si>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</si>
  <si>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</si>
  <si>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</si>
  <si>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</si>
  <si>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</si>
  <si>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</si>
  <si>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</si>
  <si>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</si>
  <si>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</si>
  <si>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</si>
  <si>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</si>
  <si>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</si>
  <si>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</si>
  <si>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</si>
  <si>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</si>
  <si>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</si>
  <si>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</si>
  <si>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</si>
  <si>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</si>
  <si>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</si>
  <si>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</si>
  <si>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</si>
  <si>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</si>
  <si>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</si>
  <si>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</si>
  <si>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</si>
  <si>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</si>
  <si>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</si>
  <si>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</si>
  <si>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</si>
  <si>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</si>
  <si>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</si>
  <si>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</si>
  <si>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</si>
  <si>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</si>
  <si>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</si>
  <si>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</si>
  <si>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</si>
  <si>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</si>
  <si>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</si>
  <si>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</si>
  <si>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</si>
  <si>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</si>
  <si>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</si>
  <si>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</si>
  <si>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</si>
  <si>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</si>
  <si>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</si>
  <si>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</si>
  <si>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</si>
  <si>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</si>
  <si>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</si>
  <si>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</si>
  <si>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</si>
  <si>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</si>
  <si>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</si>
  <si>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</si>
  <si>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</si>
  <si>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</si>
  <si>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</si>
  <si>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</si>
  <si>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</si>
  <si>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</si>
  <si>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</si>
  <si>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</si>
  <si>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</si>
  <si>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</si>
  <si>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</si>
  <si>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</si>
  <si>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</si>
  <si>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</si>
  <si>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</si>
  <si>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</si>
  <si>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</si>
  <si>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</si>
  <si>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</si>
  <si>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</si>
  <si>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</si>
  <si>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</si>
  <si>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</si>
  <si>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</si>
  <si>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</si>
  <si>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</si>
  <si>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</si>
  <si>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</si>
  <si>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</si>
  <si>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</si>
  <si>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</si>
  <si>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</si>
  <si>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</si>
  <si>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</si>
  <si>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</si>
  <si>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</si>
  <si>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</si>
  <si>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</si>
  <si>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</si>
  <si>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</si>
  <si>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</si>
  <si>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</si>
  <si>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</si>
  <si>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</si>
  <si>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</si>
  <si>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</si>
  <si>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</si>
  <si>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</si>
  <si>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</si>
  <si>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</si>
  <si>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</si>
  <si>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</si>
  <si>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</si>
  <si>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</si>
  <si>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</si>
  <si>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</si>
  <si>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</si>
  <si>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</si>
  <si>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</si>
  <si>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</si>
  <si>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</si>
  <si>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</si>
  <si>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</si>
  <si>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</si>
  <si>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</si>
  <si>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</si>
  <si>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</si>
  <si>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</si>
  <si>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</si>
  <si>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</si>
  <si>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</si>
  <si>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</si>
  <si>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</si>
  <si>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</si>
  <si>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</si>
  <si>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</si>
  <si>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</si>
  <si>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</si>
  <si>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</si>
  <si>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</si>
  <si>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</si>
  <si>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</si>
  <si>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</si>
  <si>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</si>
  <si>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</si>
  <si>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</si>
  <si>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</si>
  <si>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</si>
  <si>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</si>
  <si>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</si>
  <si>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</si>
  <si>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</si>
  <si>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</si>
  <si>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</si>
  <si>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</si>
  <si>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</si>
  <si>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</si>
  <si>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</si>
  <si>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</si>
  <si>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</si>
  <si>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</si>
  <si>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</si>
  <si>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</si>
  <si>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</si>
  <si>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</si>
  <si>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</si>
  <si>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</si>
  <si>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</si>
  <si>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</si>
  <si>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</si>
  <si>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</si>
  <si>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</si>
  <si>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</si>
  <si>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</si>
  <si>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</si>
  <si>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</si>
  <si>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</si>
  <si>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</si>
  <si>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</si>
  <si>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</si>
  <si>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</si>
  <si>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</si>
  <si>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</si>
  <si>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</si>
  <si>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</si>
  <si>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</si>
  <si>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</si>
  <si>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</si>
  <si>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</si>
  <si>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</si>
  <si>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</si>
  <si>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</si>
  <si>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</si>
  <si>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</si>
  <si>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</si>
  <si>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</si>
  <si>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</si>
  <si>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</si>
  <si>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</si>
  <si>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</si>
  <si>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</si>
  <si>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</si>
  <si>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</si>
  <si>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</si>
  <si>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</si>
  <si>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</si>
  <si>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</si>
  <si>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</si>
  <si>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</si>
  <si>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</si>
  <si>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</si>
  <si>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</si>
  <si>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</si>
  <si>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</si>
  <si>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</si>
  <si>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</si>
  <si>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</si>
  <si>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</si>
  <si>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</si>
  <si>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</si>
  <si>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</si>
  <si>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</si>
  <si>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</si>
  <si>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</si>
  <si>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</si>
  <si>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</si>
  <si>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</si>
  <si>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</si>
  <si>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</si>
  <si>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</si>
  <si>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</si>
  <si>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</si>
  <si>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</si>
  <si>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</si>
  <si>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</si>
  <si>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</si>
  <si>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</si>
  <si>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</si>
  <si>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</si>
  <si>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</si>
  <si>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</si>
  <si>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</si>
  <si>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</si>
  <si>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</si>
  <si>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</si>
  <si>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</si>
  <si>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</si>
  <si>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</si>
  <si>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</si>
  <si>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</si>
  <si>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</si>
  <si>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</si>
  <si>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</si>
  <si>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</si>
  <si>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</si>
  <si>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</si>
  <si>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</si>
  <si>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</si>
  <si>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</si>
  <si>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</si>
  <si>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</si>
  <si>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</si>
  <si>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</si>
  <si>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</si>
  <si>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</si>
  <si>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</si>
  <si>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</si>
  <si>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</si>
  <si>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</si>
  <si>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</si>
  <si>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</si>
  <si>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</si>
  <si>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</si>
  <si>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</si>
  <si>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</si>
  <si>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</si>
  <si>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</si>
  <si>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</si>
  <si>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</si>
  <si>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</si>
  <si>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</si>
  <si>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</si>
  <si>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</si>
  <si>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</si>
  <si>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</si>
  <si>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</si>
  <si>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</si>
  <si>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</si>
  <si>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</si>
  <si>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</si>
  <si>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</si>
  <si>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</si>
  <si>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</si>
  <si>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</si>
  <si>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</si>
  <si>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</si>
  <si>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</si>
  <si>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</si>
  <si>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</si>
  <si>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</si>
  <si>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</si>
  <si>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</si>
  <si>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</si>
  <si>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</si>
  <si>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</si>
  <si>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</si>
  <si>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</si>
  <si>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</si>
  <si>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</si>
  <si>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</si>
  <si>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</si>
  <si>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</si>
  <si>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</si>
  <si>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</si>
  <si>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</si>
  <si>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</si>
  <si>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</si>
  <si>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</si>
  <si>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</si>
  <si>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</si>
  <si>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</si>
  <si>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</si>
  <si>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</si>
  <si>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</si>
  <si>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</si>
  <si>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</si>
  <si>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</si>
  <si>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</si>
  <si>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</si>
  <si>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</si>
  <si>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</si>
  <si>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</si>
  <si>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</si>
  <si>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</si>
  <si>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</si>
  <si>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</si>
  <si>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</si>
  <si>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</si>
  <si>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</si>
  <si>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</si>
  <si>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</si>
  <si>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</si>
  <si>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</si>
  <si>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</si>
  <si>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</si>
  <si>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</si>
  <si>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</si>
  <si>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</si>
  <si>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</si>
  <si>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</si>
  <si>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</si>
  <si>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</si>
  <si>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</si>
  <si>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</si>
  <si>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</si>
  <si>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</si>
  <si>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</si>
  <si>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</si>
  <si>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</si>
  <si>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</si>
  <si>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</si>
  <si>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</si>
  <si>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</si>
  <si>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</si>
  <si>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</si>
  <si>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</si>
  <si>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</si>
  <si>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</si>
  <si>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</si>
  <si>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</si>
  <si>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</si>
  <si>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</si>
  <si>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</si>
  <si>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</si>
  <si>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</si>
  <si>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</si>
  <si>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</si>
  <si>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</si>
  <si>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</si>
  <si>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</si>
  <si>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</si>
  <si>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</si>
  <si>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</si>
  <si>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</si>
  <si>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</si>
  <si>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</si>
  <si>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</si>
  <si>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</si>
  <si>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</si>
  <si>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</si>
  <si>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</si>
  <si>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</si>
  <si>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</si>
  <si>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</si>
  <si>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</si>
  <si>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</si>
  <si>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</si>
  <si>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</si>
  <si>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</si>
  <si>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</si>
  <si>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</si>
  <si>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</si>
  <si>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</si>
  <si>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</si>
  <si>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</si>
  <si>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</si>
  <si>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</si>
  <si>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</si>
  <si>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</si>
  <si>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</si>
  <si>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</si>
  <si>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</si>
  <si>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</si>
  <si>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</si>
  <si>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</si>
  <si>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</si>
  <si>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</si>
  <si>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</si>
  <si>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</si>
  <si>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</si>
  <si>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</si>
  <si>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</si>
  <si>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</si>
  <si>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</si>
  <si>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</si>
  <si>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</si>
  <si>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</si>
  <si>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</si>
  <si>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</si>
  <si>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</si>
  <si>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</si>
  <si>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</si>
  <si>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</si>
  <si>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</si>
  <si>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</si>
  <si>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</si>
  <si>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</si>
  <si>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</si>
  <si>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</si>
  <si>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</si>
  <si>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</si>
  <si>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</si>
  <si>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</si>
  <si>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</si>
  <si>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</si>
  <si>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</si>
  <si>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</si>
  <si>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</si>
  <si>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</si>
  <si>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</si>
  <si>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</si>
  <si>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</si>
  <si>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</si>
  <si>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</si>
  <si>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</si>
  <si>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</si>
  <si>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</si>
  <si>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</si>
  <si>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</si>
  <si>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</si>
  <si>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</si>
  <si>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</si>
  <si>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</si>
  <si>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</si>
  <si>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</si>
  <si>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</si>
  <si>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</si>
  <si>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</si>
  <si>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</si>
  <si>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</si>
  <si>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</si>
  <si>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</si>
  <si>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</si>
  <si>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</si>
  <si>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</si>
  <si>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</si>
  <si>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</si>
  <si>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</si>
  <si>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</si>
  <si>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</si>
  <si>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</si>
  <si>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</si>
  <si>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</si>
  <si>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</si>
  <si>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</si>
  <si>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</si>
  <si>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</si>
  <si>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</si>
  <si>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</si>
  <si>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</si>
  <si>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</si>
  <si>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</si>
  <si>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</si>
  <si>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</si>
  <si>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</si>
  <si>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</si>
  <si>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</si>
  <si>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</si>
  <si>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</si>
  <si>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</si>
  <si>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</si>
  <si>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</si>
  <si>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</si>
  <si>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</si>
  <si>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</si>
  <si>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</si>
  <si>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</si>
  <si>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</si>
  <si>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</si>
  <si>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</si>
  <si>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</si>
  <si>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</si>
  <si>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</si>
  <si>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</si>
  <si>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</si>
  <si>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</si>
  <si>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</si>
  <si>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</si>
  <si>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</si>
  <si>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</si>
  <si>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</si>
  <si>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</si>
  <si>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</si>
  <si>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</si>
  <si>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</si>
  <si>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</si>
  <si>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</si>
  <si>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</si>
  <si>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</si>
  <si>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</si>
  <si>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</si>
  <si>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</si>
  <si>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</si>
  <si>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</si>
  <si>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</si>
  <si>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</si>
  <si>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</si>
  <si>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</si>
  <si>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</si>
  <si>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</si>
  <si>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</si>
  <si>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</si>
  <si>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</si>
  <si>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</si>
  <si>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</si>
  <si>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</si>
  <si>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</si>
  <si>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</si>
  <si>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</si>
  <si>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</si>
  <si>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</si>
  <si>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</si>
  <si>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</si>
  <si>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</si>
  <si>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</si>
  <si>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</si>
  <si>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</si>
  <si>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</si>
  <si>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</si>
  <si>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</si>
  <si>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</si>
  <si>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</si>
  <si>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</si>
  <si>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</si>
  <si>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</si>
  <si>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</si>
  <si>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</si>
  <si>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</si>
  <si>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</si>
  <si>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</si>
  <si>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</si>
  <si>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</si>
  <si>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</si>
  <si>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</si>
  <si>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</si>
  <si>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</si>
  <si>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</si>
  <si>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</si>
  <si>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</si>
  <si>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</si>
  <si>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</si>
  <si>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</si>
  <si>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</si>
  <si>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</si>
  <si>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</si>
  <si>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</si>
  <si>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</si>
  <si>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</si>
  <si>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</si>
  <si>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</si>
  <si>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</si>
  <si>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</si>
  <si>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</si>
  <si>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</si>
  <si>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</si>
  <si>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</si>
  <si>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</si>
  <si>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</si>
  <si>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</si>
  <si>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</si>
  <si>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</si>
  <si>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</si>
  <si>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</si>
  <si>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</si>
  <si>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</si>
  <si>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</si>
  <si>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</si>
  <si>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</si>
  <si>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</si>
  <si>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</si>
  <si>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</si>
  <si>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</si>
  <si>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</si>
  <si>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</si>
  <si>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</si>
  <si>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</si>
  <si>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</si>
  <si>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</si>
  <si>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</si>
  <si>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</si>
  <si>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</si>
  <si>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</si>
  <si>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</si>
  <si>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</si>
  <si>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</si>
  <si>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</si>
  <si>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</si>
  <si>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</si>
  <si>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</si>
  <si>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</si>
  <si>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</si>
  <si>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</si>
  <si>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</si>
  <si>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</si>
  <si>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</si>
  <si>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</si>
  <si>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</si>
  <si>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</si>
  <si>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</si>
  <si>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</si>
  <si>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</si>
  <si>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</si>
  <si>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</si>
  <si>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</si>
  <si>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</si>
  <si>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</si>
  <si>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</si>
  <si>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</si>
  <si>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</si>
  <si>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</si>
  <si>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</si>
  <si>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</si>
  <si>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</si>
  <si>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</si>
  <si>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</si>
  <si>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</si>
  <si>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</si>
  <si>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</si>
  <si>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</si>
  <si>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</si>
  <si>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</si>
  <si>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</si>
  <si>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</si>
  <si>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</si>
  <si>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</si>
  <si>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</si>
  <si>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</si>
  <si>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</si>
  <si>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</si>
  <si>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</si>
  <si>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</si>
  <si>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</si>
  <si>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</si>
  <si>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</si>
  <si>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</si>
  <si>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</si>
  <si>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</si>
  <si>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</si>
  <si>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</si>
  <si>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</si>
  <si>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</si>
  <si>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</si>
  <si>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</si>
  <si>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</si>
  <si>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</si>
  <si>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</si>
  <si>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</si>
  <si>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</si>
  <si>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</si>
  <si>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</si>
  <si>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</si>
  <si>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</si>
  <si>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</si>
  <si>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</si>
  <si>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</si>
  <si>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</si>
  <si>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</si>
  <si>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</si>
  <si>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</si>
  <si>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</si>
  <si>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</si>
  <si>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</si>
  <si>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</si>
  <si>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</si>
  <si>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</si>
  <si>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</si>
  <si>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</si>
  <si>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</si>
  <si>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</si>
  <si>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</si>
  <si>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</si>
  <si>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</si>
  <si>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</si>
  <si>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</si>
  <si>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</si>
  <si>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</si>
  <si>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</si>
  <si>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</si>
  <si>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</si>
  <si>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</si>
  <si>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</si>
  <si>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</si>
  <si>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</si>
  <si>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</si>
  <si>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</si>
  <si>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</si>
  <si>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</si>
  <si>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</si>
  <si>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</si>
  <si>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</si>
  <si>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</si>
  <si>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</si>
  <si>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</si>
  <si>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</si>
  <si>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</si>
  <si>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</si>
  <si>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</si>
  <si>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</si>
  <si>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</si>
  <si>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</si>
  <si>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</si>
  <si>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</si>
  <si>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</si>
  <si>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</si>
  <si>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</si>
  <si>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</si>
  <si>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</si>
  <si>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</si>
  <si>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</si>
  <si>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</si>
  <si>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</si>
  <si>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</si>
  <si>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</si>
  <si>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</si>
  <si>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</si>
  <si>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</si>
  <si>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</si>
  <si>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</si>
  <si>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</si>
  <si>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</si>
  <si>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</si>
  <si>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</si>
  <si>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</si>
  <si>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</si>
  <si>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</si>
  <si>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</si>
  <si>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</si>
  <si>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</si>
  <si>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</si>
  <si>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</si>
  <si>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</si>
  <si>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</si>
  <si>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</si>
  <si>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</si>
  <si>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</si>
  <si>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</si>
  <si>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</si>
  <si>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</si>
  <si>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</si>
  <si>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</si>
  <si>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</si>
  <si>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</si>
  <si>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</si>
  <si>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</si>
  <si>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</si>
  <si>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</si>
  <si>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</si>
  <si>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</si>
  <si>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</si>
  <si>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</si>
  <si>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</si>
  <si>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</si>
  <si>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</si>
  <si>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</si>
  <si>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</si>
  <si>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</si>
  <si>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</si>
  <si>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</si>
  <si>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</si>
  <si>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</si>
  <si>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</si>
  <si>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</si>
  <si>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</si>
  <si>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</si>
  <si>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</si>
  <si>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</si>
  <si>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</si>
  <si>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</si>
  <si>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</si>
  <si>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</si>
  <si>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</si>
  <si>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</si>
  <si>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</si>
  <si>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</si>
  <si>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</si>
  <si>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</si>
  <si>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</si>
  <si>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</si>
  <si>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</si>
  <si>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</si>
  <si>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</si>
  <si>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</si>
  <si>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</si>
  <si>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</si>
  <si>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</si>
  <si>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</si>
  <si>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</si>
  <si>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</si>
  <si>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</si>
  <si>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</si>
  <si>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</si>
  <si>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</si>
  <si>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</si>
  <si>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</si>
  <si>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</si>
  <si>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</si>
  <si>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</si>
  <si>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</si>
  <si>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</si>
  <si>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</si>
  <si>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</si>
  <si>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</si>
  <si>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</si>
  <si>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</si>
  <si>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</si>
  <si>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</si>
  <si>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</si>
  <si>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</si>
  <si>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</si>
  <si>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</si>
  <si>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</si>
  <si>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</si>
  <si>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</si>
  <si>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</si>
  <si>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</si>
  <si>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</si>
  <si>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</si>
  <si>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</si>
  <si>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</si>
  <si>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</si>
  <si>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</si>
  <si>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</si>
  <si>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</si>
  <si>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</si>
  <si>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</si>
  <si>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</si>
  <si>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</si>
  <si>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</si>
  <si>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</si>
  <si>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</si>
  <si>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</si>
  <si>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</si>
  <si>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</si>
  <si>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</si>
  <si>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</si>
  <si>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</si>
  <si>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</si>
  <si>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</si>
  <si>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</si>
  <si>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</si>
  <si>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</si>
  <si>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</si>
  <si>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</si>
  <si>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</si>
  <si>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</si>
  <si>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</si>
  <si>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</si>
  <si>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</si>
  <si>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</si>
  <si>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</si>
  <si>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</si>
  <si>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</si>
  <si>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</si>
  <si>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</si>
  <si>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</si>
  <si>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</si>
  <si>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</si>
  <si>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</si>
  <si>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</si>
  <si>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</si>
  <si>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</si>
  <si>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</si>
  <si>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</si>
  <si>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</si>
  <si>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</si>
  <si>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</si>
  <si>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</si>
  <si>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</si>
  <si>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</si>
  <si>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</si>
  <si>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</si>
  <si>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</si>
  <si>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</si>
  <si>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</si>
  <si>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</si>
  <si>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</si>
  <si>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</si>
  <si>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</si>
  <si>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</si>
  <si>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</si>
  <si>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</si>
  <si>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</si>
  <si>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</si>
  <si>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</si>
  <si>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</si>
  <si>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</si>
  <si>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</si>
  <si>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</si>
  <si>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</si>
  <si>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</si>
  <si>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</si>
  <si>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</si>
  <si>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</si>
  <si>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</si>
  <si>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</si>
  <si>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</si>
  <si>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</si>
  <si>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</si>
  <si>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</si>
  <si>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</si>
  <si>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</si>
  <si>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</si>
  <si>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</si>
  <si>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</si>
  <si>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</si>
  <si>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</si>
  <si>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</si>
  <si>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</si>
  <si>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</si>
  <si>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</si>
  <si>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</si>
  <si>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</si>
  <si>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</si>
  <si>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</si>
  <si>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</si>
  <si>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</si>
  <si>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</si>
  <si>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</si>
  <si>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</si>
  <si>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</si>
  <si>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</si>
  <si>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</si>
  <si>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</si>
  <si>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</si>
  <si>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</si>
  <si>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</si>
  <si>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</si>
  <si>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</si>
  <si>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</si>
  <si>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</si>
  <si>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</si>
  <si>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</si>
  <si>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</si>
  <si>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</si>
  <si>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</si>
  <si>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</si>
  <si>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</si>
  <si>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</si>
  <si>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</si>
  <si>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</si>
  <si>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</si>
  <si>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</si>
  <si>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</si>
  <si>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</si>
  <si>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</si>
  <si>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</si>
  <si>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</si>
  <si>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</si>
  <si>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</si>
  <si>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</si>
  <si>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</si>
  <si>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</si>
  <si>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</si>
  <si>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</si>
  <si>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</si>
  <si>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</si>
  <si>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</si>
  <si>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</si>
  <si>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</si>
  <si>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</si>
  <si>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</si>
  <si>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</si>
  <si>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</si>
  <si>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</si>
  <si>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</si>
  <si>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</si>
  <si>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</si>
  <si>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</si>
  <si>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</si>
  <si>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</si>
  <si>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</si>
  <si>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</si>
  <si>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</si>
  <si>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</si>
  <si>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</si>
  <si>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</si>
  <si>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</si>
  <si>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</si>
  <si>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</si>
  <si>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</si>
  <si>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</si>
  <si>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</si>
  <si>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</si>
  <si>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</si>
  <si>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</si>
  <si>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</si>
  <si>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</si>
  <si>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</si>
  <si>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</si>
  <si>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</si>
  <si>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</si>
  <si>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</si>
  <si>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</si>
  <si>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</si>
  <si>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</si>
  <si>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</si>
  <si>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</si>
  <si>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</si>
  <si>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</si>
  <si>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</si>
  <si>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</si>
  <si>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</si>
  <si>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</si>
  <si>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</si>
  <si>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</si>
  <si>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</si>
  <si>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</si>
  <si>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</si>
  <si>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</si>
  <si>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</si>
  <si>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</si>
  <si>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</si>
  <si>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</si>
  <si>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</si>
  <si>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</si>
  <si>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</si>
  <si>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</si>
  <si>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</si>
  <si>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</si>
  <si>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</si>
  <si>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</si>
  <si>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</si>
  <si>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</si>
  <si>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</si>
  <si>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</si>
  <si>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</si>
  <si>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</si>
  <si>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</si>
  <si>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</si>
  <si>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</si>
  <si>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</si>
  <si>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</si>
  <si>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</si>
  <si>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</si>
  <si>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</si>
  <si>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</si>
  <si>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</si>
  <si>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</si>
  <si>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</si>
  <si>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</si>
  <si>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</si>
  <si>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</si>
  <si>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</si>
  <si>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</si>
  <si>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</si>
  <si>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</si>
  <si>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</si>
  <si>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</si>
  <si>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</si>
  <si>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</si>
  <si>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</si>
  <si>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</si>
  <si>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</si>
  <si>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</si>
  <si>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</si>
  <si>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</si>
  <si>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</si>
  <si>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</si>
  <si>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</si>
  <si>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</si>
  <si>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</si>
  <si>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</si>
  <si>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</si>
  <si>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</si>
  <si>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</si>
  <si>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</si>
  <si>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</si>
  <si>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</si>
  <si>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</si>
  <si>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</si>
  <si>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</si>
  <si>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</si>
  <si>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</si>
  <si>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</si>
  <si>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</si>
  <si>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</si>
  <si>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</si>
  <si>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</si>
  <si>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</si>
  <si>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</si>
  <si>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</si>
  <si>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</si>
  <si>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</si>
  <si>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</si>
  <si>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</si>
  <si>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</si>
  <si>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</si>
  <si>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</si>
  <si>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</si>
  <si>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</si>
  <si>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</si>
  <si>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</si>
  <si>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</si>
  <si>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</si>
  <si>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</si>
  <si>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</si>
  <si>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</si>
  <si>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</si>
  <si>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</si>
  <si>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</si>
  <si>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</si>
  <si>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</si>
  <si>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</si>
  <si>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</si>
  <si>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</si>
  <si>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</si>
  <si>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</si>
  <si>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</si>
  <si>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</si>
  <si>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</si>
  <si>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</si>
  <si>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</si>
  <si>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</si>
  <si>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</si>
  <si>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</si>
  <si>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</si>
  <si>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</si>
  <si>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</si>
  <si>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</si>
  <si>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</si>
  <si>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</si>
  <si>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</si>
  <si>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</si>
  <si>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</si>
  <si>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</si>
  <si>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</si>
  <si>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</si>
  <si>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</si>
  <si>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</si>
  <si>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</si>
  <si>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</si>
  <si>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</si>
  <si>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</si>
  <si>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</si>
  <si>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</si>
  <si>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</si>
  <si>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</si>
  <si>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</si>
  <si>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</si>
  <si>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</si>
  <si>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</si>
  <si>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</si>
  <si>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</si>
  <si>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</si>
  <si>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</si>
  <si>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</si>
  <si>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</si>
  <si>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</si>
  <si>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</si>
  <si>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</si>
  <si>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</si>
  <si>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</si>
  <si>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</si>
  <si>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</si>
  <si>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</si>
  <si>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</si>
  <si>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</si>
  <si>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</si>
  <si>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</si>
  <si>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</si>
  <si>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</si>
  <si>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</si>
  <si>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</si>
  <si>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</si>
  <si>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</si>
  <si>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</si>
  <si>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</si>
  <si>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</si>
  <si>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</si>
  <si>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</si>
  <si>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</si>
  <si>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</si>
  <si>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</si>
  <si>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</si>
  <si>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</si>
  <si>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</si>
  <si>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</si>
  <si>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</si>
  <si>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</si>
  <si>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</si>
  <si>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</si>
  <si>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</si>
  <si>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</si>
  <si>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</si>
  <si>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</si>
  <si>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</si>
  <si>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</si>
  <si>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</si>
  <si>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</si>
  <si>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</si>
  <si>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</si>
  <si>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</si>
  <si>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</si>
  <si>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</si>
  <si>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</si>
  <si>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</si>
  <si>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</si>
  <si>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</si>
  <si>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</si>
  <si>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</si>
  <si>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</si>
  <si>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</si>
  <si>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</si>
  <si>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</si>
  <si>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</si>
  <si>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</si>
  <si>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</si>
  <si>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</si>
  <si>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</si>
  <si>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</si>
  <si>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</si>
  <si>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</si>
  <si>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</si>
  <si>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</si>
  <si>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</si>
  <si>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</si>
  <si>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</si>
  <si>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</si>
  <si>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</si>
  <si>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</si>
  <si>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</si>
  <si>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</si>
  <si>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</si>
  <si>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</si>
  <si>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</si>
  <si>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</si>
  <si>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</si>
  <si>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</si>
  <si>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</si>
  <si>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</si>
  <si>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</si>
  <si>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</si>
  <si>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</si>
  <si>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</si>
  <si>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</si>
  <si>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</si>
  <si>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</si>
  <si>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</si>
  <si>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</si>
  <si>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</si>
  <si>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</si>
  <si>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</si>
  <si>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</si>
  <si>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</si>
  <si>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</si>
  <si>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</si>
  <si>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</si>
  <si>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</si>
  <si>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</si>
  <si>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</si>
  <si>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</si>
  <si>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</si>
  <si>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</si>
  <si>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</si>
  <si>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</si>
  <si>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</si>
  <si>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</si>
  <si>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</si>
  <si>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</si>
  <si>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</si>
  <si>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</si>
  <si>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</si>
  <si>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</si>
  <si>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</si>
  <si>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</si>
  <si>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</si>
  <si>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</si>
  <si>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</si>
  <si>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</si>
  <si>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</si>
  <si>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</si>
  <si>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</si>
  <si>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</si>
  <si>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</si>
  <si>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</si>
  <si>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</si>
  <si>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</si>
  <si>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</si>
  <si>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</si>
  <si>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</si>
  <si>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</si>
  <si>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</si>
  <si>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</si>
  <si>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</si>
  <si>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</si>
  <si>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</si>
  <si>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</si>
  <si>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</si>
  <si>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</si>
  <si>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</si>
  <si>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</si>
  <si>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</si>
  <si>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</si>
  <si>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</si>
  <si>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</si>
  <si>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</si>
  <si>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</si>
  <si>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</si>
  <si>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</si>
  <si>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</si>
  <si>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</si>
  <si>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</si>
  <si>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</si>
  <si>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</si>
  <si>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</si>
  <si>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</si>
  <si>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</si>
  <si>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</si>
  <si>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</si>
  <si>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</si>
  <si>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</si>
  <si>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</si>
  <si>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</si>
  <si>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</si>
  <si>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</si>
  <si>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</si>
  <si>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</si>
  <si>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</si>
  <si>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</si>
  <si>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</si>
  <si>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</si>
  <si>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</si>
  <si>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</si>
  <si>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</si>
  <si>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</si>
  <si>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</si>
  <si>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</si>
  <si>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</si>
  <si>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</si>
  <si>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</si>
  <si>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</si>
  <si>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</si>
  <si>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</si>
  <si>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</si>
  <si>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</si>
  <si>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</si>
  <si>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</si>
  <si>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</si>
  <si>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</si>
  <si>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</si>
  <si>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</si>
  <si>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</si>
  <si>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</si>
  <si>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</si>
  <si>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</si>
  <si>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</si>
  <si>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</si>
  <si>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</si>
  <si>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</si>
  <si>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</si>
  <si>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</si>
  <si>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</si>
  <si>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</si>
  <si>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</si>
  <si>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</si>
  <si>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</si>
  <si>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</si>
  <si>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</si>
  <si>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</si>
  <si>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</si>
  <si>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</si>
  <si>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</si>
  <si>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</si>
  <si>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</si>
  <si>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</si>
  <si>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</si>
  <si>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</si>
  <si>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</si>
  <si>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</si>
  <si>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</si>
  <si>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</si>
  <si>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</si>
  <si>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</si>
  <si>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</si>
  <si>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</si>
  <si>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</si>
  <si>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</si>
  <si>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</si>
  <si>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</si>
  <si>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</si>
  <si>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</si>
  <si>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</si>
  <si>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</si>
  <si>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</si>
  <si>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</si>
  <si>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</si>
  <si>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</si>
  <si>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</si>
  <si>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</si>
  <si>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</si>
  <si>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</si>
  <si>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</si>
  <si>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</si>
  <si>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</si>
  <si>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</si>
  <si>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</si>
  <si>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</si>
  <si>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</si>
  <si>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</si>
  <si>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</si>
  <si>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</si>
  <si>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</si>
  <si>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</si>
  <si>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</si>
  <si>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</si>
  <si>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</si>
  <si>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</si>
  <si>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</si>
  <si>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</si>
  <si>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</si>
  <si>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</si>
  <si>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</si>
  <si>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</si>
  <si>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</si>
  <si>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</si>
  <si>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</si>
  <si>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</si>
  <si>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</si>
  <si>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</si>
  <si>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</si>
  <si>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</si>
  <si>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</si>
  <si>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</si>
  <si>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</si>
  <si>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</si>
  <si>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</si>
  <si>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</si>
  <si>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</si>
  <si>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</si>
  <si>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</si>
  <si>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</si>
  <si>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</si>
  <si>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</si>
  <si>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</si>
  <si>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</si>
  <si>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</si>
  <si>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</si>
  <si>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</si>
  <si>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</si>
  <si>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</si>
  <si>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</si>
  <si>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</si>
  <si>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</si>
  <si>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</si>
  <si>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</si>
  <si>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</si>
  <si>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</si>
  <si>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</si>
  <si>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</si>
  <si>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</si>
  <si>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</si>
  <si>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</si>
  <si>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</si>
  <si>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</si>
  <si>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</si>
  <si>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</si>
  <si>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</si>
  <si>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</si>
  <si>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</si>
  <si>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</si>
  <si>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</si>
  <si>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</si>
  <si>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</si>
  <si>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</si>
  <si>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</si>
  <si>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</si>
  <si>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</si>
  <si>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</si>
  <si>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</si>
  <si>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</si>
  <si>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</si>
  <si>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</si>
  <si>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</si>
  <si>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</si>
  <si>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</si>
  <si>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</si>
  <si>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</si>
  <si>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</si>
  <si>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</si>
  <si>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</si>
  <si>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</si>
  <si>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</si>
  <si>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</si>
  <si>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</si>
  <si>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</si>
  <si>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</si>
  <si>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</si>
  <si>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</si>
  <si>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</si>
  <si>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</si>
  <si>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</si>
  <si>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</si>
  <si>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</si>
  <si>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</si>
  <si>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</si>
  <si>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</si>
  <si>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</si>
  <si>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</si>
  <si>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</si>
  <si>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</si>
  <si>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</si>
  <si>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</si>
  <si>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</si>
  <si>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</si>
  <si>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</si>
  <si>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</si>
  <si>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</si>
  <si>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</si>
  <si>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</si>
  <si>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</si>
  <si>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</si>
  <si>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</si>
  <si>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</si>
  <si>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</si>
  <si>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</si>
  <si>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</si>
  <si>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</si>
  <si>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</si>
  <si>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</si>
  <si>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</si>
  <si>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</si>
  <si>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</si>
  <si>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</si>
  <si>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</si>
  <si>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</si>
  <si>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</si>
  <si>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</si>
  <si>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</si>
  <si>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</si>
  <si>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</si>
  <si>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</si>
  <si>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</si>
  <si>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</si>
  <si>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</si>
  <si>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</si>
  <si>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</si>
  <si>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</si>
  <si>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</si>
  <si>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</si>
  <si>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</si>
  <si>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</si>
  <si>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</si>
  <si>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</si>
  <si>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</si>
  <si>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</si>
  <si>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</si>
  <si>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</si>
  <si>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</si>
  <si>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</si>
  <si>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</si>
  <si>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</si>
  <si>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</si>
  <si>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</si>
  <si>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</si>
  <si>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</si>
  <si>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</si>
  <si>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</si>
  <si>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</si>
  <si>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</si>
  <si>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</si>
  <si>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</si>
  <si>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</si>
  <si>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</si>
  <si>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</si>
  <si>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</si>
  <si>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</si>
  <si>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</si>
  <si>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</si>
  <si>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</si>
  <si>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</si>
  <si>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</si>
  <si>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</si>
  <si>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</si>
  <si>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</si>
  <si>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</si>
  <si>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</si>
  <si>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</si>
  <si>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</si>
  <si>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</si>
  <si>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</si>
  <si>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</si>
  <si>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</si>
  <si>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</si>
  <si>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</si>
  <si>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</si>
  <si>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</si>
  <si>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</si>
  <si>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</si>
  <si>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</si>
  <si>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</si>
  <si>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</si>
  <si>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</si>
  <si>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</si>
  <si>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</si>
  <si>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</si>
  <si>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</si>
  <si>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</si>
  <si>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</si>
  <si>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</si>
  <si>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</si>
  <si>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</si>
  <si>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</si>
  <si>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</si>
  <si>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</si>
  <si>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</si>
  <si>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</si>
  <si>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</si>
  <si>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</si>
  <si>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</si>
  <si>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</si>
  <si>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</si>
  <si>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</si>
  <si>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</si>
  <si>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</si>
  <si>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</si>
  <si>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</si>
  <si>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</si>
  <si>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</si>
  <si>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</si>
  <si>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</si>
  <si>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</si>
  <si>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</si>
  <si>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</si>
  <si>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</si>
  <si>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</si>
  <si>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</si>
  <si>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</si>
  <si>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</si>
  <si>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</si>
  <si>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</si>
  <si>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</si>
  <si>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</si>
  <si>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</si>
  <si>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</si>
  <si>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</si>
  <si>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</si>
  <si>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</si>
  <si>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</si>
  <si>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</si>
  <si>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</si>
  <si>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</si>
  <si>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</si>
  <si>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</si>
  <si>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</si>
  <si>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</si>
  <si>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</si>
  <si>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</si>
  <si>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</si>
  <si>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</si>
  <si>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</si>
  <si>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</si>
  <si>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</si>
  <si>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</si>
  <si>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</si>
  <si>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</si>
  <si>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</si>
  <si>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</si>
  <si>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</si>
  <si>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</si>
  <si>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</si>
  <si>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</si>
  <si>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</si>
  <si>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</si>
  <si>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</si>
  <si>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</si>
  <si>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</si>
  <si>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</si>
  <si>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</si>
  <si>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</si>
  <si>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</si>
  <si>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</si>
  <si>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</si>
  <si>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</si>
  <si>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</si>
  <si>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</si>
  <si>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</si>
  <si>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</si>
  <si>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</si>
  <si>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</si>
  <si>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</si>
  <si>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</si>
  <si>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</si>
  <si>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</si>
  <si>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</si>
  <si>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</si>
  <si>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</si>
  <si>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</si>
  <si>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</si>
  <si>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</si>
  <si>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</si>
  <si>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</si>
  <si>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</si>
  <si>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</si>
  <si>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</si>
  <si>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</si>
  <si>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</si>
  <si>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</si>
  <si>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</si>
  <si>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</si>
  <si>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</si>
  <si>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</si>
  <si>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</si>
  <si>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</si>
  <si>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</si>
  <si>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</si>
  <si>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</si>
  <si>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</si>
  <si>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</si>
  <si>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</si>
  <si>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</si>
  <si>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</si>
  <si>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</si>
  <si>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</si>
  <si>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</si>
  <si>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</si>
  <si>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</si>
  <si>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</si>
  <si>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</si>
  <si>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</si>
  <si>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</si>
  <si>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</si>
  <si>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</si>
  <si>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</si>
  <si>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</si>
  <si>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</si>
  <si>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</si>
  <si>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</si>
  <si>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</si>
  <si>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</si>
  <si>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</si>
  <si>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</si>
  <si>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</si>
  <si>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</si>
  <si>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</si>
  <si>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</si>
  <si>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</si>
  <si>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</si>
  <si>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</si>
  <si>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</si>
  <si>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</si>
  <si>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</si>
  <si>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</si>
  <si>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</si>
  <si>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</si>
  <si>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</si>
  <si>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</si>
  <si>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</si>
  <si>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</si>
  <si>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</si>
  <si>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</si>
  <si>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</si>
  <si>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</si>
  <si>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</si>
  <si>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</si>
  <si>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</si>
  <si>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</si>
  <si>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</si>
  <si>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</si>
  <si>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</si>
  <si>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</si>
  <si>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</si>
  <si>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</si>
  <si>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</si>
  <si>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</si>
  <si>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</si>
  <si>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</si>
  <si>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</si>
  <si>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</si>
  <si>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</si>
  <si>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</si>
  <si>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</si>
  <si>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</si>
  <si>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</si>
  <si>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</si>
  <si>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</si>
  <si>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</si>
  <si>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</si>
  <si>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</si>
  <si>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</si>
  <si>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</si>
  <si>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</si>
  <si>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</si>
  <si>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</si>
  <si>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</si>
  <si>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</si>
  <si>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</si>
  <si>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</si>
  <si>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</si>
  <si>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</si>
  <si>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</si>
  <si>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</si>
  <si>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</si>
  <si>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</si>
  <si>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</si>
  <si>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</si>
  <si>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</si>
  <si>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</si>
  <si>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</si>
  <si>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</si>
  <si>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</si>
  <si>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</si>
  <si>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</si>
  <si>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</si>
  <si>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</si>
  <si>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</si>
  <si>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</si>
  <si>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</si>
  <si>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</si>
  <si>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</si>
  <si>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</si>
  <si>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</si>
  <si>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</si>
  <si>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</si>
  <si>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</si>
  <si>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</si>
  <si>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</si>
  <si>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</si>
  <si>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</si>
  <si>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</si>
  <si>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</si>
  <si>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</si>
  <si>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</si>
  <si>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</si>
  <si>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</si>
  <si>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</si>
  <si>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</si>
  <si>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</si>
  <si>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</si>
  <si>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</si>
  <si>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</si>
  <si>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</si>
  <si>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</si>
  <si>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</si>
  <si>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</si>
  <si>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</si>
  <si>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</si>
  <si>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</si>
  <si>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</si>
  <si>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</si>
  <si>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</si>
  <si>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</si>
  <si>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</si>
  <si>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</si>
  <si>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</si>
  <si>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</si>
  <si>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</si>
  <si>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</si>
  <si>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</si>
  <si>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</si>
  <si>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</si>
  <si>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</si>
  <si>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</si>
  <si>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</si>
  <si>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</si>
  <si>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</si>
  <si>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</si>
  <si>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</si>
  <si>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</si>
  <si>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</si>
  <si>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</si>
  <si>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</si>
  <si>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</si>
  <si>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</si>
  <si>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</si>
  <si>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</si>
  <si>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</si>
  <si>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</si>
  <si>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</si>
  <si>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</si>
  <si>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</si>
  <si>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</si>
  <si>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</si>
  <si>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</si>
  <si>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</si>
  <si>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</si>
  <si>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</si>
  <si>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</si>
  <si>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</si>
  <si>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</si>
  <si>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</si>
  <si>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</si>
  <si>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</si>
  <si>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</si>
  <si>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</si>
  <si>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</si>
  <si>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</si>
  <si>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</si>
  <si>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</si>
  <si>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</si>
  <si>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</si>
  <si>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</si>
  <si>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</si>
  <si>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</si>
  <si>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</si>
  <si>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</si>
  <si>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</si>
  <si>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</si>
  <si>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</si>
  <si>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</si>
  <si>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</si>
  <si>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</si>
  <si>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</si>
  <si>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</si>
  <si>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</si>
  <si>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</si>
  <si>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</si>
  <si>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</si>
  <si>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</si>
  <si>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</si>
  <si>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</si>
  <si>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</si>
  <si>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</si>
  <si>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</si>
  <si>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</si>
  <si>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</si>
  <si>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</si>
  <si>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</si>
  <si>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</si>
  <si>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</si>
  <si>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</si>
  <si>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</si>
  <si>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</si>
  <si>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</si>
  <si>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</si>
  <si>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</si>
  <si>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</si>
  <si>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</si>
  <si>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</si>
  <si>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</si>
  <si>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</si>
  <si>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</si>
  <si>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</si>
  <si>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</si>
  <si>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</si>
  <si>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</si>
  <si>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</si>
  <si>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</si>
  <si>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</si>
  <si>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</si>
  <si>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</si>
  <si>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</si>
  <si>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</si>
  <si>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</si>
  <si>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</si>
  <si>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</si>
  <si>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</si>
  <si>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</si>
  <si>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</si>
  <si>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</si>
  <si>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</si>
  <si>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</si>
  <si>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</si>
  <si>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</si>
  <si>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</si>
  <si>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</si>
  <si>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</si>
  <si>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</si>
  <si>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</si>
  <si>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</si>
  <si>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</si>
  <si>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</si>
  <si>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</si>
  <si>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</si>
  <si>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</si>
  <si>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</si>
  <si>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</si>
  <si>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</si>
  <si>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</si>
  <si>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</si>
  <si>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</si>
  <si>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</si>
  <si>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</si>
  <si>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</si>
  <si>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</si>
  <si>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</si>
  <si>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</si>
  <si>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</si>
  <si>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</si>
  <si>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</si>
  <si>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</si>
  <si>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</si>
  <si>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</si>
  <si>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</si>
  <si>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</si>
  <si>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</si>
  <si>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</si>
  <si>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</si>
  <si>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</si>
  <si>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</si>
  <si>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</si>
  <si>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</si>
  <si>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</si>
  <si>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</si>
  <si>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</si>
  <si>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</si>
  <si>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</si>
  <si>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</si>
  <si>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</si>
  <si>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</si>
  <si>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</si>
  <si>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</si>
  <si>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</si>
  <si>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</si>
  <si>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</si>
  <si>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</si>
  <si>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</si>
  <si>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</si>
  <si>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</si>
  <si>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</si>
  <si>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</si>
  <si>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</si>
  <si>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</si>
  <si>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</si>
  <si>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</si>
  <si>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</si>
  <si>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</si>
  <si>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</si>
  <si>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</si>
  <si>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</si>
  <si>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</si>
  <si>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</si>
  <si>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</si>
  <si>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</si>
  <si>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</si>
  <si>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</si>
  <si>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</si>
  <si>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</si>
  <si>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</si>
  <si>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</si>
  <si>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</si>
  <si>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</si>
  <si>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</si>
  <si>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</si>
  <si>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</si>
  <si>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</si>
  <si>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</si>
  <si>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</si>
  <si>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</si>
  <si>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</si>
  <si>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</si>
  <si>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</si>
  <si>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</si>
  <si>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</si>
  <si>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</si>
  <si>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</si>
  <si>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</si>
  <si>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</si>
  <si>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</si>
  <si>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</si>
  <si>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</si>
  <si>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</si>
  <si>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</si>
  <si>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</si>
  <si>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</si>
  <si>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</si>
  <si>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</si>
  <si>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</si>
  <si>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</si>
  <si>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</si>
  <si>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</si>
  <si>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</si>
  <si>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</si>
  <si>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</si>
  <si>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</si>
  <si>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</si>
  <si>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</si>
  <si>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</si>
  <si>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</si>
  <si>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</si>
  <si>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</si>
  <si>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</si>
  <si>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</si>
  <si>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</si>
  <si>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</si>
  <si>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</si>
  <si>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</si>
  <si>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</si>
  <si>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</si>
  <si>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</si>
  <si>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</si>
  <si>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</si>
  <si>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</si>
  <si>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</si>
  <si>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</si>
  <si>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</si>
  <si>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</si>
  <si>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</si>
  <si>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</si>
  <si>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</si>
  <si>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</si>
  <si>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</si>
  <si>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</si>
  <si>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</si>
  <si>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</si>
  <si>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</si>
  <si>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</si>
  <si>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</si>
  <si>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</si>
  <si>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</si>
  <si>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</si>
  <si>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</si>
  <si>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</si>
  <si>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</si>
  <si>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</si>
  <si>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</si>
  <si>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</si>
  <si>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</si>
  <si>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</si>
  <si>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</si>
  <si>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</si>
  <si>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</si>
  <si>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</si>
  <si>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</si>
  <si>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</si>
  <si>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</si>
  <si>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</si>
  <si>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</si>
  <si>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</si>
  <si>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</si>
  <si>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</si>
  <si>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</si>
  <si>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</si>
  <si>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</si>
  <si>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</si>
  <si>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</si>
  <si>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</si>
  <si>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</si>
  <si>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</si>
  <si>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</si>
  <si>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</si>
  <si>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</si>
  <si>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</si>
  <si>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</si>
  <si>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</si>
  <si>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</si>
  <si>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</si>
  <si>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</si>
  <si>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</si>
  <si>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</si>
  <si>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</si>
  <si>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</si>
  <si>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</si>
  <si>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</si>
  <si>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</si>
  <si>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</si>
  <si>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</si>
  <si>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</si>
  <si>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</si>
  <si>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</si>
  <si>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</si>
  <si>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</si>
  <si>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</si>
  <si>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</si>
  <si>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</si>
  <si>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</si>
  <si>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</si>
  <si>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</si>
  <si>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</si>
  <si>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</si>
  <si>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</si>
  <si>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</si>
  <si>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</si>
  <si>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</si>
  <si>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</si>
  <si>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</si>
  <si>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</si>
  <si>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</si>
  <si>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</si>
  <si>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</si>
  <si>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</si>
  <si>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</si>
  <si>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</si>
  <si>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</si>
  <si>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</si>
  <si>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</si>
  <si>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</si>
  <si>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</si>
  <si>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</si>
  <si>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</si>
  <si>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</si>
  <si>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</si>
  <si>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</si>
  <si>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</si>
  <si>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</si>
  <si>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</si>
  <si>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</si>
  <si>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</si>
  <si>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</si>
  <si>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</si>
  <si>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</si>
  <si>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</si>
  <si>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</si>
  <si>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</si>
  <si>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</si>
  <si>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</si>
  <si>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</si>
  <si>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</si>
  <si>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</si>
  <si>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</si>
  <si>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</si>
  <si>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</si>
  <si>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</si>
  <si>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</si>
  <si>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</si>
  <si>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</si>
  <si>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</si>
  <si>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</si>
  <si>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</si>
  <si>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</si>
  <si>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</si>
  <si>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</si>
  <si>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</si>
  <si>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</si>
  <si>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</si>
  <si>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</si>
  <si>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</si>
  <si>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</si>
  <si>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</si>
  <si>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</si>
  <si>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</si>
  <si>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</si>
  <si>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</si>
  <si>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</si>
  <si>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</si>
  <si>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</si>
  <si>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</si>
  <si>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</si>
  <si>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</si>
  <si>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</si>
  <si>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</si>
  <si>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</si>
  <si>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</si>
  <si>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</si>
  <si>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</si>
  <si>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</si>
  <si>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</si>
  <si>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</si>
  <si>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</si>
  <si>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</si>
  <si>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</si>
  <si>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</si>
  <si>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</si>
  <si>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</si>
  <si>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</si>
  <si>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</si>
  <si>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</si>
  <si>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</si>
  <si>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</si>
  <si>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</si>
  <si>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</si>
  <si>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</si>
  <si>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</si>
  <si>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</si>
  <si>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</si>
  <si>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</si>
  <si>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</si>
  <si>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</si>
  <si>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</si>
  <si>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</si>
  <si>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</si>
  <si>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</si>
  <si>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</si>
  <si>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</si>
  <si>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</si>
  <si>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</si>
  <si>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</si>
  <si>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</si>
  <si>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</si>
  <si>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</si>
  <si>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</si>
  <si>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</si>
  <si>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</si>
  <si>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</si>
  <si>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</si>
  <si>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</si>
  <si>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</si>
  <si>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</si>
  <si>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</si>
  <si>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</si>
  <si>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</si>
  <si>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</si>
  <si>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</si>
  <si>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</si>
  <si>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</si>
  <si>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</si>
  <si>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</si>
  <si>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</si>
  <si>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</si>
  <si>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</si>
  <si>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</si>
  <si>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</si>
  <si>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</si>
  <si>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</si>
  <si>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</si>
  <si>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</si>
  <si>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</si>
  <si>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</si>
  <si>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</si>
  <si>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</si>
  <si>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</si>
  <si>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</si>
  <si>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</si>
  <si>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</si>
  <si>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</si>
  <si>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</si>
  <si>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</si>
  <si>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</si>
  <si>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</si>
  <si>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</si>
  <si>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</si>
  <si>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</si>
  <si>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</si>
  <si>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</si>
  <si>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</si>
  <si>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</si>
  <si>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</si>
  <si>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</si>
  <si>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</si>
  <si>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</si>
  <si>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</si>
  <si>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</si>
  <si>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</si>
  <si>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</si>
  <si>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</si>
  <si>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</si>
  <si>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</si>
  <si>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</si>
  <si>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</si>
  <si>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</si>
  <si>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</si>
  <si>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</si>
  <si>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</si>
  <si>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</si>
  <si>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</si>
  <si>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</si>
  <si>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</si>
  <si>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</si>
  <si>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</si>
  <si>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</si>
  <si>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</si>
  <si>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</si>
  <si>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</si>
  <si>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</si>
  <si>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</si>
  <si>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</si>
  <si>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</si>
  <si>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</si>
  <si>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</si>
  <si>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</si>
  <si>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</si>
  <si>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</si>
  <si>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</si>
  <si>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</si>
  <si>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</si>
  <si>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</si>
  <si>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</si>
  <si>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</si>
  <si>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</si>
  <si>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</si>
  <si>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</si>
  <si>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</si>
  <si>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</si>
  <si>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</si>
  <si>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</si>
  <si>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</si>
  <si>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</si>
  <si>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</si>
  <si>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</si>
  <si>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</si>
  <si>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</si>
  <si>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</si>
  <si>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</si>
  <si>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</si>
  <si>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</si>
  <si>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</si>
  <si>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</si>
  <si>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</si>
  <si>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</si>
  <si>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</si>
  <si>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</si>
  <si>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</si>
  <si>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</si>
  <si>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</si>
  <si>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</si>
  <si>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</si>
  <si>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</si>
  <si>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</si>
  <si>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</si>
  <si>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</si>
  <si>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</si>
  <si>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</si>
  <si>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</si>
  <si>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</si>
  <si>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</si>
  <si>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</si>
  <si>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</si>
  <si>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</si>
  <si>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</si>
  <si>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</si>
  <si>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</si>
  <si>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</si>
  <si>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</si>
  <si>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</si>
  <si>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</si>
  <si>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</si>
  <si>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</si>
  <si>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</si>
  <si>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</si>
  <si>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</si>
  <si>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</si>
  <si>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</si>
  <si>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</si>
  <si>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</si>
  <si>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</si>
  <si>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</si>
  <si>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</si>
  <si>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</si>
  <si>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</si>
  <si>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</si>
  <si>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</si>
  <si>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</si>
  <si>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</si>
  <si>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</si>
  <si>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</si>
  <si>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</si>
  <si>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</si>
  <si>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</si>
  <si>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</si>
  <si>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</si>
  <si>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</si>
  <si>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</si>
  <si>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</si>
  <si>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</si>
  <si>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</si>
  <si>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</si>
  <si>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</si>
  <si>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</si>
  <si>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</si>
  <si>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</si>
  <si>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</si>
  <si>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</si>
  <si>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</si>
  <si>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</si>
  <si>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</si>
  <si>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</si>
  <si>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</si>
  <si>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</si>
  <si>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</si>
  <si>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</si>
  <si>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</si>
  <si>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</si>
  <si>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</si>
  <si>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</si>
  <si>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</si>
  <si>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</si>
  <si>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</si>
  <si>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</si>
  <si>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</si>
  <si>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</si>
  <si>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</si>
  <si>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</si>
  <si>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</si>
  <si>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</si>
  <si>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</si>
  <si>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</si>
  <si>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</si>
  <si>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</si>
  <si>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</si>
  <si>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</si>
  <si>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</si>
  <si>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</si>
  <si>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</si>
  <si>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</si>
  <si>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</si>
  <si>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</si>
  <si>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</si>
  <si>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</si>
  <si>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</si>
  <si>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</si>
  <si>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</si>
  <si>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</si>
  <si>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</si>
  <si>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</si>
  <si>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</si>
  <si>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</si>
  <si>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</si>
  <si>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</si>
  <si>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</si>
  <si>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</si>
  <si>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</si>
  <si>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</si>
  <si>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</si>
  <si>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</si>
  <si>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</si>
  <si>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</si>
  <si>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</si>
  <si>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</si>
  <si>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</si>
  <si>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</si>
  <si>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</si>
  <si>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</si>
  <si>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</si>
  <si>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</si>
  <si>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</si>
  <si>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</si>
  <si>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</si>
  <si>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</si>
  <si>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</si>
  <si>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</si>
  <si>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</si>
  <si>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</si>
  <si>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</si>
  <si>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</si>
  <si>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</si>
  <si>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</si>
  <si>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</si>
  <si>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</si>
  <si>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</si>
  <si>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</si>
  <si>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</si>
  <si>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</si>
  <si>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</si>
  <si>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</si>
  <si>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</si>
  <si>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</si>
  <si>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</si>
  <si>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</si>
  <si>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</si>
  <si>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</si>
  <si>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</si>
  <si>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</si>
  <si>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</si>
  <si>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</si>
  <si>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</si>
  <si>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</si>
  <si>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</si>
  <si>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</si>
  <si>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</si>
  <si>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</si>
  <si>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</si>
  <si>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</si>
  <si>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</si>
  <si>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</si>
  <si>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</si>
  <si>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</si>
  <si>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</si>
  <si>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</si>
  <si>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</si>
  <si>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</si>
  <si>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</si>
  <si>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</si>
  <si>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</si>
  <si>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</si>
  <si>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</si>
  <si>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</si>
  <si>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</si>
  <si>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</si>
  <si>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</si>
  <si>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</si>
  <si>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</si>
  <si>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</si>
  <si>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</si>
  <si>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</si>
  <si>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</si>
  <si>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</si>
  <si>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</si>
  <si>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</si>
  <si>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</si>
  <si>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</si>
  <si>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</si>
  <si>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</si>
  <si>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</si>
  <si>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</si>
  <si>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</si>
  <si>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</si>
  <si>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</si>
  <si>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</si>
  <si>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</si>
  <si>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</si>
  <si>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</si>
  <si>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</si>
  <si>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</si>
  <si>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</si>
  <si>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</si>
  <si>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</si>
  <si>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</si>
  <si>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</si>
  <si>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</si>
  <si>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</si>
  <si>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</si>
  <si>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</si>
  <si>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</si>
  <si>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</si>
  <si>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</si>
  <si>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</si>
  <si>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</si>
  <si>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</si>
  <si>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</si>
  <si>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</si>
  <si>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</si>
  <si>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</si>
  <si>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</si>
  <si>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</si>
  <si>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</si>
  <si>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</si>
  <si>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</si>
  <si>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</si>
  <si>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</si>
  <si>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</si>
  <si>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</si>
  <si>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</si>
  <si>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</si>
  <si>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</si>
  <si>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</si>
  <si>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</si>
  <si>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</si>
  <si>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</si>
  <si>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</si>
  <si>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</si>
  <si>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</si>
  <si>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</si>
  <si>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</si>
  <si>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</si>
  <si>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</si>
  <si>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</si>
  <si>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</si>
  <si>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</si>
  <si>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</si>
  <si>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</si>
  <si>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</si>
  <si>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</si>
  <si>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</si>
  <si>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</si>
  <si>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</si>
  <si>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</si>
  <si>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</si>
  <si>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</si>
  <si>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</si>
  <si>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</si>
  <si>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</si>
  <si>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</si>
  <si>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</si>
  <si>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</si>
  <si>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</si>
  <si>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</si>
  <si>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</si>
  <si>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</si>
  <si>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</si>
  <si>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</si>
  <si>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</si>
  <si>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</si>
  <si>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</si>
  <si>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</si>
  <si>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</si>
  <si>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</si>
  <si>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</si>
  <si>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</si>
  <si>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</si>
  <si>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</si>
  <si>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</si>
  <si>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</si>
  <si>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</si>
  <si>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</si>
  <si>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</si>
  <si>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</si>
  <si>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</si>
  <si>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</si>
  <si>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</si>
  <si>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</si>
  <si>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</si>
  <si>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</si>
  <si>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</si>
  <si>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</si>
  <si>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</si>
  <si>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</si>
  <si>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</si>
  <si>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</si>
  <si>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</si>
  <si>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</si>
  <si>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</si>
  <si>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</si>
  <si>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</si>
  <si>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</si>
  <si>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</si>
  <si>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</si>
  <si>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</si>
  <si>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</si>
  <si>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</si>
  <si>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</si>
  <si>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</si>
  <si>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</si>
  <si>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</si>
  <si>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</si>
  <si>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</si>
  <si>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</si>
  <si>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</si>
  <si>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</si>
  <si>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</si>
  <si>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</si>
  <si>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</si>
  <si>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</si>
  <si>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</si>
  <si>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</si>
  <si>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</si>
  <si>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</si>
  <si>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</si>
  <si>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</si>
  <si>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</si>
  <si>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</si>
  <si>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</si>
  <si>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</si>
  <si>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</si>
  <si>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</si>
  <si>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</si>
  <si>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</si>
  <si>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</si>
  <si>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</si>
  <si>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</si>
  <si>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</si>
  <si>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</si>
  <si>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</si>
  <si>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</si>
  <si>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</si>
  <si>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</si>
  <si>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</si>
  <si>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</si>
  <si>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</si>
  <si>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</si>
  <si>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</si>
  <si>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</si>
  <si>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</si>
  <si>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</si>
  <si>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</si>
  <si>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</si>
  <si>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</si>
  <si>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</si>
  <si>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</si>
  <si>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</si>
  <si>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</si>
  <si>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</si>
  <si>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</si>
  <si>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</si>
  <si>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</si>
  <si>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</si>
  <si>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</si>
  <si>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</si>
  <si>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</si>
  <si>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</si>
  <si>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</si>
  <si>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</si>
  <si>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</si>
  <si>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</si>
  <si>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</si>
  <si>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</si>
  <si>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</si>
  <si>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</si>
  <si>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</si>
  <si>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</si>
  <si>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</si>
  <si>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</si>
  <si>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</si>
  <si>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</si>
  <si>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</si>
  <si>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</si>
  <si>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</si>
  <si>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</si>
  <si>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</si>
  <si>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</si>
  <si>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</si>
  <si>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</si>
  <si>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</si>
  <si>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</si>
  <si>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</si>
  <si>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</si>
  <si>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</si>
  <si>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</si>
  <si>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</si>
  <si>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</si>
  <si>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</si>
  <si>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</si>
  <si>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</si>
  <si>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</si>
  <si>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</si>
  <si>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</si>
  <si>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</si>
  <si>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</si>
  <si>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</si>
  <si>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</si>
  <si>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</si>
  <si>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</si>
  <si>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</si>
  <si>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</si>
  <si>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</si>
  <si>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</si>
  <si>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</si>
  <si>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</si>
  <si>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</si>
  <si>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</si>
  <si>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</si>
  <si>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</si>
  <si>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</si>
  <si>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</si>
  <si>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</si>
  <si>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</si>
  <si>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</si>
  <si>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</si>
  <si>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</si>
  <si>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</si>
  <si>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</si>
  <si>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</si>
  <si>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</si>
  <si>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</si>
  <si>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</si>
  <si>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</si>
  <si>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</si>
  <si>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</si>
  <si>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</si>
  <si>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</si>
  <si>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</si>
  <si>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</si>
  <si>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</si>
  <si>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</si>
  <si>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</si>
  <si>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</si>
  <si>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</si>
  <si>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</si>
  <si>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</si>
  <si>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</si>
  <si>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</si>
  <si>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</si>
  <si>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</si>
  <si>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</si>
  <si>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</si>
  <si>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</si>
  <si>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</si>
  <si>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</si>
  <si>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</si>
  <si>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</si>
  <si>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</si>
  <si>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</si>
  <si>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</si>
  <si>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</si>
  <si>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</si>
  <si>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</si>
  <si>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</si>
  <si>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</si>
  <si>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</si>
  <si>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</si>
  <si>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</si>
  <si>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</si>
  <si>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</si>
  <si>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</si>
  <si>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</si>
  <si>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</si>
  <si>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</si>
  <si>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</si>
  <si>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</si>
  <si>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</si>
  <si>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</si>
  <si>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</si>
  <si>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</si>
  <si>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</si>
  <si>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</si>
  <si>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</si>
  <si>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</si>
  <si>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</si>
  <si>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</si>
  <si>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</si>
  <si>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</si>
  <si>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</si>
  <si>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</si>
  <si>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</si>
  <si>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</si>
  <si>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</si>
  <si>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</si>
  <si>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</si>
  <si>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</si>
  <si>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</si>
  <si>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</si>
  <si>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</si>
  <si>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</si>
  <si>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</si>
  <si>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</si>
  <si>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</si>
  <si>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</si>
  <si>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</si>
  <si>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</si>
  <si>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</si>
  <si>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</si>
  <si>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</si>
  <si>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</si>
  <si>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</si>
  <si>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</si>
  <si>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</si>
  <si>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</si>
  <si>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</si>
  <si>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</si>
  <si>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</si>
  <si>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</si>
  <si>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</si>
  <si>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</si>
  <si>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</si>
  <si>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</si>
  <si>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</si>
  <si>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</si>
  <si>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</si>
  <si>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</si>
  <si>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</si>
  <si>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</si>
  <si>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</si>
  <si>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</si>
  <si>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</si>
  <si>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</si>
  <si>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</si>
  <si>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</si>
  <si>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</si>
  <si>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</si>
  <si>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</si>
  <si>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</si>
  <si>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</si>
  <si>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</si>
  <si>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</si>
  <si>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</si>
  <si>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</si>
  <si>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</si>
  <si>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</si>
  <si>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</si>
  <si>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</si>
  <si>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</si>
  <si>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</si>
  <si>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</si>
  <si>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</si>
  <si>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</si>
  <si>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</si>
  <si>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</si>
  <si>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</si>
  <si>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</si>
  <si>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</si>
  <si>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</si>
  <si>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</si>
  <si>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</si>
  <si>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</si>
  <si>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</si>
  <si>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</si>
  <si>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</si>
  <si>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</si>
  <si>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</si>
  <si>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</si>
  <si>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</si>
  <si>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</si>
  <si>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</si>
  <si>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</si>
  <si>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</si>
  <si>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</si>
  <si>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</si>
  <si>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</si>
  <si>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</si>
  <si>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</si>
  <si>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</si>
  <si>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</si>
  <si>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</si>
  <si>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</si>
  <si>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</si>
  <si>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</si>
  <si>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</si>
  <si>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</si>
  <si>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</si>
  <si>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</si>
  <si>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</si>
  <si>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</si>
  <si>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</si>
  <si>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</si>
  <si>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</si>
  <si>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</si>
  <si>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</si>
  <si>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</si>
  <si>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</si>
  <si>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</si>
  <si>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</si>
  <si>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</si>
  <si>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</si>
  <si>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</si>
  <si>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</si>
  <si>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</si>
  <si>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</si>
  <si>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</si>
  <si>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</si>
  <si>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</si>
  <si>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</si>
  <si>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</si>
  <si>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</si>
  <si>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</si>
  <si>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</si>
  <si>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</si>
  <si>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</si>
  <si>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</si>
  <si>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</si>
  <si>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</si>
  <si>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</si>
  <si>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</si>
  <si>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</si>
  <si>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</si>
  <si>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</si>
  <si>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</si>
  <si>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</si>
  <si>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</si>
  <si>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</si>
  <si>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</si>
  <si>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</si>
  <si>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</si>
  <si>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</si>
  <si>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</si>
  <si>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</si>
  <si>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</si>
  <si>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</si>
  <si>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</si>
  <si>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</si>
  <si>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</si>
  <si>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</si>
  <si>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</si>
  <si>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</si>
  <si>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</si>
  <si>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</si>
  <si>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</si>
  <si>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</si>
  <si>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</si>
  <si>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</si>
  <si>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</si>
  <si>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</si>
  <si>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</si>
  <si>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</si>
  <si>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</si>
  <si>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</si>
  <si>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</si>
  <si>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</si>
  <si>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</si>
  <si>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</si>
  <si>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</si>
  <si>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</si>
  <si>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</si>
  <si>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</si>
  <si>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</si>
  <si>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</si>
  <si>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</si>
  <si>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</si>
  <si>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</si>
  <si>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</si>
  <si>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</si>
  <si>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</si>
  <si>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</si>
  <si>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</si>
  <si>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</si>
  <si>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</si>
  <si>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</si>
  <si>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</si>
  <si>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</si>
  <si>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</si>
  <si>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</si>
  <si>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</si>
  <si>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</si>
  <si>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</si>
  <si>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</si>
  <si>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</si>
  <si>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</si>
  <si>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</si>
  <si>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</si>
  <si>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</si>
  <si>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</si>
  <si>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</si>
  <si>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</si>
  <si>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</si>
  <si>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</si>
  <si>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</si>
  <si>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</si>
  <si>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</si>
  <si>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</si>
  <si>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</si>
  <si>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</si>
  <si>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</si>
  <si>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</si>
  <si>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</si>
  <si>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</si>
  <si>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</si>
  <si>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</si>
  <si>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</si>
  <si>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</si>
  <si>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</si>
  <si>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</si>
  <si>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</si>
  <si>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</si>
  <si>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</si>
  <si>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</si>
  <si>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</si>
  <si>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</si>
  <si>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</si>
  <si>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</si>
  <si>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</si>
  <si>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</si>
  <si>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</si>
  <si>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</si>
  <si>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</si>
  <si>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</si>
  <si>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</si>
  <si>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</si>
  <si>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</si>
  <si>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</si>
  <si>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</si>
  <si>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</si>
  <si>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</si>
  <si>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</si>
  <si>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</si>
  <si>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</si>
  <si>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</si>
  <si>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</si>
  <si>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</si>
  <si>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</si>
  <si>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</si>
  <si>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</si>
  <si>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</si>
  <si>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</si>
  <si>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</si>
  <si>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</si>
  <si>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</si>
  <si>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</si>
  <si>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</si>
  <si>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</si>
  <si>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</si>
  <si>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</si>
  <si>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</si>
  <si>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</si>
  <si>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</si>
  <si>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</si>
  <si>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</si>
  <si>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</si>
  <si>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</si>
  <si>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</si>
  <si>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</si>
  <si>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</si>
  <si>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</si>
  <si>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</si>
  <si>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</si>
  <si>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</si>
  <si>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</si>
  <si>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</si>
  <si>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</si>
  <si>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</si>
  <si>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</si>
  <si>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</si>
  <si>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</si>
  <si>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</si>
  <si>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</si>
  <si>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</si>
  <si>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</si>
  <si>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</si>
  <si>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</si>
  <si>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</si>
  <si>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</si>
  <si>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</si>
  <si>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</si>
  <si>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</si>
  <si>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</si>
  <si>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</si>
  <si>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</si>
  <si>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</si>
  <si>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</si>
  <si>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</si>
  <si>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</si>
  <si>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</si>
  <si>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</si>
  <si>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</si>
  <si>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</si>
  <si>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</si>
  <si>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</si>
  <si>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</si>
  <si>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</si>
  <si>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</si>
  <si>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</si>
  <si>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</si>
  <si>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</si>
  <si>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</si>
  <si>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</si>
  <si>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</si>
  <si>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</si>
  <si>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</si>
  <si>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</si>
  <si>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</si>
  <si>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</si>
  <si>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</si>
  <si>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</si>
  <si>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</si>
  <si>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</si>
  <si>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</si>
  <si>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</si>
  <si>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</si>
  <si>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</si>
  <si>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</si>
  <si>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</si>
  <si>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</si>
  <si>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</si>
  <si>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</si>
  <si>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</si>
  <si>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</si>
  <si>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</si>
  <si>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</si>
  <si>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</si>
  <si>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</si>
  <si>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</si>
  <si>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</si>
  <si>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</si>
  <si>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</si>
  <si>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</si>
  <si>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</si>
  <si>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</si>
  <si>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</si>
  <si>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</si>
  <si>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</si>
  <si>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</si>
  <si>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</si>
  <si>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</si>
  <si>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</si>
  <si>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</si>
  <si>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</si>
  <si>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</si>
  <si>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</si>
  <si>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</si>
  <si>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</si>
  <si>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</si>
  <si>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</si>
  <si>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</si>
  <si>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</si>
  <si>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</si>
  <si>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</si>
  <si>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</si>
  <si>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</si>
  <si>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</si>
  <si>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</si>
  <si>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</si>
  <si>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</si>
  <si>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</si>
  <si>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</si>
  <si>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</si>
  <si>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</si>
  <si>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</si>
  <si>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</si>
  <si>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</si>
  <si>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</si>
  <si>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</si>
  <si>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</si>
  <si>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</si>
  <si>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</si>
  <si>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</si>
  <si>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</si>
  <si>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</si>
  <si>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</si>
  <si>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</si>
  <si>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</si>
  <si>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</si>
  <si>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</si>
  <si>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</si>
  <si>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</si>
  <si>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</si>
  <si>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</si>
  <si>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</si>
  <si>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</si>
  <si>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</si>
  <si>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</si>
  <si>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</si>
  <si>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</si>
  <si>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</si>
  <si>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</si>
  <si>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</si>
  <si>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</si>
  <si>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</si>
  <si>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</si>
  <si>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</si>
  <si>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</si>
  <si>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</si>
  <si>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</si>
  <si>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</si>
  <si>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</si>
  <si>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</si>
  <si>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</si>
  <si>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</si>
  <si>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</si>
  <si>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</si>
  <si>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</si>
  <si>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</si>
  <si>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</si>
  <si>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</si>
  <si>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</si>
  <si>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</si>
  <si>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</si>
  <si>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</si>
  <si>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</si>
  <si>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</si>
  <si>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</si>
  <si>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</si>
  <si>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</si>
  <si>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</si>
  <si>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</si>
  <si>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</si>
  <si>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</si>
  <si>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</si>
  <si>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</si>
  <si>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</si>
  <si>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</si>
  <si>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</si>
  <si>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</si>
  <si>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</si>
  <si>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</si>
  <si>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</si>
  <si>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</si>
  <si>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</si>
  <si>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</si>
  <si>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</si>
  <si>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</si>
  <si>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</si>
  <si>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</si>
  <si>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</si>
  <si>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</si>
  <si>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</si>
  <si>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</si>
  <si>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</si>
  <si>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</si>
  <si>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</si>
  <si>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</si>
  <si>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</si>
  <si>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</si>
  <si>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</si>
  <si>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</si>
  <si>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</si>
  <si>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</si>
  <si>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</si>
  <si>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</si>
  <si>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</si>
  <si>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</si>
  <si>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</si>
  <si>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</si>
  <si>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</si>
  <si>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</si>
  <si>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</si>
  <si>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</si>
  <si>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</si>
  <si>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</si>
  <si>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</si>
  <si>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</si>
  <si>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</si>
  <si>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</si>
  <si>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</si>
  <si>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</si>
  <si>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</si>
  <si>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</si>
  <si>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</si>
  <si>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</si>
  <si>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</si>
  <si>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</si>
  <si>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</si>
  <si>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</si>
  <si>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</si>
  <si>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</si>
  <si>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</si>
  <si>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</si>
  <si>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</si>
  <si>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</si>
  <si>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</si>
  <si>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</si>
  <si>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</si>
  <si>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</si>
  <si>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</si>
  <si>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</si>
  <si>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</si>
  <si>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</si>
  <si>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</si>
  <si>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</si>
  <si>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</si>
  <si>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</si>
  <si>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</si>
  <si>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</si>
  <si>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</si>
  <si>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</si>
  <si>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</si>
  <si>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</si>
  <si>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</si>
  <si>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</si>
  <si>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</si>
  <si>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</si>
  <si>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</si>
  <si>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</si>
  <si>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</si>
  <si>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</si>
  <si>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</si>
  <si>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</si>
  <si>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</si>
  <si>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</si>
  <si>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</si>
  <si>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</si>
  <si>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</si>
  <si>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</si>
  <si>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</si>
  <si>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</si>
  <si>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</si>
  <si>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</si>
  <si>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</si>
  <si>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</si>
  <si>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</si>
  <si>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</si>
  <si>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</si>
  <si>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</si>
  <si>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</si>
  <si>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</si>
  <si>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</si>
  <si>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</si>
  <si>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</si>
  <si>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</si>
  <si>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</si>
  <si>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</si>
  <si>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</si>
  <si>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</si>
  <si>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</si>
  <si>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</si>
  <si>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</si>
  <si>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</si>
  <si>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</si>
  <si>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</si>
  <si>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</si>
  <si>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</si>
  <si>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</si>
  <si>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</si>
  <si>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</si>
  <si>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</si>
  <si>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</si>
  <si>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</si>
  <si>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</si>
  <si>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</si>
  <si>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</si>
  <si>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</si>
  <si>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</si>
  <si>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</si>
  <si>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</si>
  <si>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</si>
  <si>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</si>
  <si>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</si>
  <si>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</si>
  <si>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</si>
  <si>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</si>
  <si>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</si>
  <si>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</si>
  <si>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</si>
  <si>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</si>
  <si>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</si>
  <si>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</si>
  <si>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</si>
  <si>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</si>
  <si>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</si>
  <si>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</si>
  <si>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</si>
  <si>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</si>
  <si>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</si>
  <si>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</si>
  <si>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</si>
  <si>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</si>
  <si>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</si>
  <si>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</si>
  <si>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</si>
  <si>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</si>
  <si>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</si>
  <si>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</si>
  <si>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</si>
  <si>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</si>
  <si>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</si>
  <si>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</si>
  <si>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</si>
  <si>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</si>
  <si>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</si>
  <si>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</si>
  <si>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</si>
  <si>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</si>
  <si>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</si>
  <si>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</si>
  <si>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</si>
  <si>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</si>
  <si>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</si>
  <si>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</si>
  <si>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</si>
  <si>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</si>
  <si>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</si>
  <si>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</si>
  <si>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</si>
  <si>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</si>
  <si>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</si>
  <si>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</si>
  <si>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</si>
  <si>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</si>
  <si>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</si>
  <si>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</si>
  <si>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</si>
  <si>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</si>
  <si>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</si>
  <si>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</si>
  <si>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</si>
  <si>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</si>
  <si>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</si>
  <si>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</si>
  <si>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</si>
  <si>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</si>
  <si>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</si>
  <si>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</si>
  <si>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</si>
  <si>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</si>
  <si>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</si>
  <si>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</si>
  <si>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</si>
  <si>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</si>
  <si>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</si>
  <si>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</si>
  <si>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</si>
  <si>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</si>
  <si>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</si>
  <si>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</si>
  <si>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</si>
  <si>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</si>
  <si>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</si>
  <si>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</si>
  <si>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</si>
  <si>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</si>
  <si>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</si>
  <si>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</si>
  <si>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</si>
  <si>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</si>
  <si>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</si>
  <si>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</si>
  <si>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</si>
  <si>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</si>
  <si>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</si>
  <si>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</si>
  <si>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</si>
  <si>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</si>
  <si>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</si>
  <si>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</si>
  <si>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</si>
  <si>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</si>
  <si>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</si>
  <si>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</si>
  <si>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</si>
  <si>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</si>
  <si>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</si>
  <si>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</si>
  <si>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</si>
  <si>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</si>
  <si>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</si>
  <si>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</si>
  <si>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</si>
  <si>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</si>
  <si>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</si>
  <si>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</si>
  <si>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</si>
  <si>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</si>
  <si>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</si>
  <si>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</si>
  <si>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</si>
  <si>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</si>
  <si>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</si>
  <si>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</si>
  <si>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</si>
  <si>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</si>
  <si>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</si>
  <si>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</si>
  <si>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</si>
  <si>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</si>
  <si>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</si>
  <si>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</si>
  <si>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</si>
  <si>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</si>
  <si>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</si>
  <si>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</si>
  <si>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</si>
  <si>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</si>
  <si>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</si>
  <si>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</si>
  <si>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</si>
  <si>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</si>
  <si>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</si>
  <si>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</si>
  <si>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</si>
  <si>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</si>
  <si>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</si>
  <si>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</si>
  <si>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</si>
  <si>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</si>
  <si>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</si>
  <si>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</si>
  <si>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</si>
  <si>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</si>
  <si>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</si>
  <si>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</si>
  <si>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</si>
  <si>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</si>
  <si>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</si>
  <si>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</si>
  <si>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</si>
  <si>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</si>
  <si>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</si>
  <si>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</si>
  <si>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</si>
  <si>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</si>
  <si>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</si>
  <si>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</si>
  <si>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</si>
  <si>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</si>
  <si>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</si>
  <si>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</si>
  <si>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</si>
  <si>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</si>
  <si>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</si>
  <si>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</si>
  <si>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</si>
  <si>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</si>
  <si>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</si>
  <si>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</si>
  <si>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</si>
  <si>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</si>
  <si>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</si>
  <si>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</si>
  <si>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</si>
  <si>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</si>
  <si>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</si>
  <si>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</si>
  <si>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</si>
  <si>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</si>
  <si>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</si>
  <si>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</si>
  <si>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</si>
  <si>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</si>
  <si>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</si>
  <si>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</si>
  <si>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</si>
  <si>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</si>
  <si>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</si>
  <si>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</si>
  <si>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</si>
  <si>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</si>
  <si>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</si>
  <si>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</si>
  <si>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</si>
  <si>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</si>
  <si>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</si>
  <si>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</si>
  <si>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</si>
  <si>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</si>
  <si>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</si>
  <si>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</si>
  <si>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</si>
  <si>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</si>
  <si>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</si>
  <si>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</si>
  <si>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</si>
  <si>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</si>
  <si>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</si>
  <si>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</si>
  <si>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</si>
  <si>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</si>
  <si>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</si>
  <si>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</si>
  <si>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</si>
  <si>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</si>
  <si>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</si>
  <si>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</si>
  <si>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</si>
  <si>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</si>
  <si>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</si>
  <si>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</si>
  <si>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</si>
  <si>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</si>
  <si>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</si>
  <si>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</si>
  <si>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</si>
  <si>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</si>
  <si>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</si>
  <si>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</si>
  <si>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</si>
  <si>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</si>
  <si>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</si>
  <si>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</si>
  <si>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</si>
  <si>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</si>
  <si>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</si>
  <si>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</si>
  <si>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</si>
  <si>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</si>
  <si>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</si>
  <si>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</si>
  <si>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</si>
  <si>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</si>
  <si>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</si>
  <si>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</si>
  <si>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</si>
  <si>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</si>
  <si>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</si>
  <si>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</si>
  <si>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</si>
  <si>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</si>
  <si>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</si>
  <si>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</si>
  <si>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</si>
  <si>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</si>
  <si>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</si>
  <si>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</si>
  <si>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</si>
  <si>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</si>
  <si>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</si>
  <si>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</si>
  <si>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</si>
  <si>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</si>
  <si>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</si>
  <si>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</si>
  <si>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</si>
  <si>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</si>
  <si>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</si>
  <si>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</si>
  <si>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</si>
  <si>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</si>
  <si>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</si>
  <si>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</si>
  <si>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</si>
  <si>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</si>
  <si>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</si>
  <si>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</si>
  <si>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</si>
  <si>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</si>
  <si>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</si>
  <si>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</si>
  <si>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</si>
  <si>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</si>
  <si>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</si>
  <si>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</si>
  <si>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</si>
  <si>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</si>
  <si>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</si>
  <si>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</si>
  <si>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</si>
  <si>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</si>
  <si>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</si>
  <si>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</si>
  <si>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</si>
  <si>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</si>
  <si>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</si>
  <si>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</si>
  <si>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</si>
  <si>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</si>
  <si>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</si>
  <si>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</si>
  <si>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</si>
  <si>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</si>
  <si>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</si>
  <si>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</si>
  <si>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</si>
  <si>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</si>
  <si>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</si>
  <si>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</si>
  <si>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</si>
  <si>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</si>
  <si>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</si>
  <si>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</si>
  <si>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</si>
  <si>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</si>
  <si>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</si>
  <si>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</si>
  <si>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</si>
  <si>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</si>
  <si>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</si>
  <si>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</si>
  <si>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</si>
  <si>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</si>
  <si>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</si>
  <si>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</si>
  <si>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</si>
  <si>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</si>
  <si>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</si>
  <si>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</si>
  <si>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</si>
  <si>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</si>
  <si>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</si>
  <si>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</si>
  <si>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</si>
  <si>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</si>
  <si>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</si>
  <si>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</si>
  <si>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</si>
  <si>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</si>
  <si>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</si>
  <si>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</si>
  <si>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</si>
  <si>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</si>
  <si>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</si>
  <si>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</si>
  <si>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</si>
  <si>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</si>
  <si>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</si>
  <si>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</si>
  <si>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</si>
  <si>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</si>
  <si>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</si>
  <si>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</si>
  <si>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</si>
  <si>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</si>
  <si>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</si>
  <si>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</si>
  <si>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</si>
  <si>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</si>
  <si>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</si>
  <si>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</si>
  <si>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</si>
  <si>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</si>
  <si>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</si>
  <si>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</si>
  <si>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</si>
  <si>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</si>
  <si>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</si>
  <si>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</si>
  <si>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</si>
  <si>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</si>
  <si>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</si>
  <si>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</si>
  <si>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</si>
  <si>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</si>
  <si>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</si>
  <si>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</si>
  <si>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</si>
  <si>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</si>
  <si>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</si>
  <si>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</si>
  <si>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</si>
  <si>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</si>
  <si>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</si>
  <si>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</si>
  <si>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</si>
  <si>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</si>
  <si>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</si>
  <si>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</si>
  <si>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</si>
  <si>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</si>
  <si>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</si>
  <si>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</si>
  <si>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</si>
  <si>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</si>
  <si>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</si>
  <si>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</si>
  <si>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</si>
  <si>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</si>
  <si>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</si>
  <si>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</si>
  <si>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</si>
  <si>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</si>
  <si>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</si>
  <si>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</si>
  <si>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</si>
  <si>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</si>
  <si>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</si>
  <si>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</si>
  <si>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</si>
  <si>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</si>
  <si>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</si>
  <si>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</si>
  <si>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</si>
  <si>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</si>
  <si>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</si>
  <si>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</si>
  <si>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</si>
  <si>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</si>
  <si>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</si>
  <si>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</si>
  <si>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</si>
  <si>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</si>
  <si>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</si>
  <si>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</si>
  <si>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</si>
  <si>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</si>
  <si>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</si>
  <si>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</si>
  <si>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</si>
  <si>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</si>
  <si>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</si>
  <si>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</si>
  <si>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</si>
  <si>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</si>
  <si>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</si>
  <si>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</si>
  <si>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</si>
  <si>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</si>
  <si>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</si>
  <si>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</si>
  <si>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</si>
  <si>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</si>
  <si>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</si>
  <si>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</si>
  <si>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</si>
  <si>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</si>
  <si>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</si>
  <si>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</si>
  <si>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</si>
  <si>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</si>
  <si>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</si>
  <si>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</si>
  <si>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</si>
  <si>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</si>
  <si>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</si>
  <si>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</si>
  <si>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</si>
  <si>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</si>
  <si>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</si>
  <si>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</si>
  <si>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</si>
  <si>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</si>
  <si>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</si>
  <si>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</si>
  <si>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</si>
  <si>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</si>
  <si>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</si>
  <si>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</si>
  <si>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</si>
  <si>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</si>
  <si>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</si>
  <si>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</si>
  <si>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</si>
  <si>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</si>
  <si>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</si>
  <si>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</si>
  <si>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</si>
  <si>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</si>
  <si>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</si>
  <si>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</si>
  <si>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</si>
  <si>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</si>
  <si>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</si>
  <si>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</si>
  <si>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</si>
  <si>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</si>
  <si>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</si>
  <si>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</si>
  <si>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</si>
  <si>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</si>
  <si>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</si>
  <si>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</si>
  <si>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</si>
  <si>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</si>
  <si>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</si>
  <si>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</si>
  <si>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</si>
  <si>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</si>
  <si>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</si>
  <si>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</si>
  <si>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</si>
  <si>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</si>
  <si>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</si>
  <si>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</si>
  <si>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</si>
  <si>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</si>
  <si>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</si>
  <si>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</si>
  <si>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</si>
  <si>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</si>
  <si>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</si>
  <si>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</si>
  <si>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</si>
  <si>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</si>
  <si>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</si>
  <si>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</si>
  <si>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</si>
  <si>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</si>
  <si>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</si>
  <si>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</si>
  <si>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</si>
  <si>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</si>
  <si>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</si>
  <si>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</si>
  <si>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</si>
  <si>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</si>
  <si>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</si>
  <si>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</si>
  <si>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</si>
  <si>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</si>
  <si>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</si>
  <si>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</si>
  <si>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</si>
  <si>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</si>
  <si>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</si>
  <si>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</si>
  <si>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</si>
  <si>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</si>
  <si>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</si>
  <si>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</si>
  <si>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</si>
  <si>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</si>
  <si>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</si>
  <si>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</si>
  <si>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</si>
  <si>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</si>
  <si>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</si>
  <si>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</si>
  <si>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</si>
  <si>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</si>
  <si>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</si>
  <si>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</si>
  <si>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</si>
  <si>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</si>
  <si>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</si>
  <si>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</si>
  <si>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</si>
  <si>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</si>
  <si>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</si>
  <si>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</si>
  <si>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</si>
  <si>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</si>
  <si>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</si>
  <si>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</si>
  <si>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</si>
  <si>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</si>
  <si>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</si>
  <si>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</si>
  <si>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</si>
  <si>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</si>
  <si>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</si>
  <si>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</si>
  <si>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</si>
  <si>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</si>
  <si>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</si>
  <si>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</si>
  <si>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</si>
  <si>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</si>
  <si>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</si>
  <si>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</si>
  <si>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</si>
  <si>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</si>
  <si>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</si>
  <si>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</si>
  <si>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</si>
  <si>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</si>
  <si>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</si>
  <si>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</si>
  <si>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</si>
  <si>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</si>
  <si>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</si>
  <si>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</si>
  <si>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</si>
  <si>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</si>
  <si>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</si>
  <si>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</si>
  <si>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</si>
  <si>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</si>
  <si>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</si>
  <si>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</si>
  <si>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</si>
  <si>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</si>
  <si>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</si>
  <si>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</si>
  <si>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</si>
  <si>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</si>
  <si>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</si>
  <si>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</si>
  <si>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</si>
  <si>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</si>
  <si>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</si>
  <si>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</si>
  <si>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</si>
  <si>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</si>
  <si>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</si>
  <si>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</si>
  <si>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</si>
  <si>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</si>
  <si>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</si>
  <si>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</si>
  <si>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</si>
  <si>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</si>
  <si>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</si>
  <si>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</si>
  <si>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</si>
  <si>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</si>
  <si>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</si>
  <si>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</si>
  <si>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</si>
  <si>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</si>
  <si>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</si>
  <si>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</si>
  <si>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</si>
  <si>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</si>
  <si>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</si>
  <si>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</si>
  <si>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</si>
  <si>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</si>
  <si>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</si>
  <si>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</si>
  <si>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</si>
  <si>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</si>
  <si>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</si>
  <si>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</si>
  <si>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</si>
  <si>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</si>
  <si>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</si>
  <si>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</si>
  <si>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</si>
  <si>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</si>
  <si>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</si>
  <si>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</si>
  <si>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</si>
  <si>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</si>
  <si>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</si>
  <si>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</si>
  <si>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</si>
  <si>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</si>
  <si>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</si>
  <si>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</si>
  <si>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</si>
  <si>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</si>
  <si>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</si>
  <si>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</si>
  <si>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</si>
  <si>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</si>
  <si>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</si>
  <si>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</si>
  <si>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</si>
  <si>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</si>
  <si>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</si>
  <si>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</si>
  <si>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</si>
  <si>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</si>
  <si>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</si>
  <si>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</si>
  <si>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</si>
  <si>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</si>
  <si>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</si>
  <si>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</si>
  <si>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</si>
  <si>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</si>
  <si>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</si>
  <si>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</si>
  <si>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</si>
  <si>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</si>
  <si>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</si>
  <si>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</si>
  <si>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</si>
  <si>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</si>
  <si>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</si>
  <si>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</si>
  <si>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</si>
  <si>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</si>
  <si>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</si>
  <si>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</si>
  <si>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</si>
  <si>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</si>
  <si>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</si>
  <si>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</si>
  <si>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</si>
  <si>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</si>
  <si>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</si>
  <si>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</si>
  <si>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</si>
  <si>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</si>
  <si>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</si>
  <si>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</si>
  <si>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</si>
  <si>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</si>
  <si>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</si>
  <si>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</si>
  <si>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</si>
  <si>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</si>
  <si>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</si>
  <si>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</si>
  <si>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</si>
  <si>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</si>
  <si>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</si>
  <si>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</si>
  <si>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</si>
  <si>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</si>
  <si>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</si>
  <si>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</si>
  <si>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</si>
  <si>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</si>
  <si>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</si>
  <si>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</si>
  <si>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</si>
  <si>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</si>
  <si>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</si>
  <si>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</si>
  <si>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</si>
  <si>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</si>
  <si>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</si>
  <si>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</si>
  <si>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</si>
  <si>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</si>
  <si>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</si>
  <si>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</si>
  <si>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</si>
  <si>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</si>
  <si>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</si>
  <si>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</si>
  <si>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</si>
  <si>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</si>
  <si>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</si>
  <si>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</si>
  <si>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</si>
  <si>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</si>
  <si>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</si>
  <si>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</si>
  <si>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</si>
  <si>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</si>
  <si>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</si>
  <si>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</si>
  <si>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</si>
  <si>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</si>
  <si>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</si>
  <si>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</si>
  <si>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</si>
  <si>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</si>
  <si>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</si>
  <si>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</si>
  <si>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</si>
  <si>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</si>
  <si>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</si>
  <si>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</si>
  <si>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</si>
  <si>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</si>
  <si>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</si>
  <si>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</si>
  <si>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</si>
  <si>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</si>
  <si>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</si>
  <si>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</si>
  <si>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</si>
  <si>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</si>
  <si>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</si>
  <si>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</si>
  <si>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</si>
  <si>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</si>
  <si>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</si>
  <si>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</si>
  <si>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</si>
  <si>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</si>
  <si>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</si>
  <si>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</si>
  <si>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</si>
  <si>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</si>
  <si>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</si>
  <si>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</si>
  <si>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</si>
  <si>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</si>
  <si>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</si>
  <si>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</si>
  <si>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</si>
  <si>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</si>
  <si>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</si>
  <si>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</si>
  <si>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</si>
  <si>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</si>
  <si>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</si>
  <si>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</si>
  <si>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</si>
  <si>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</si>
  <si>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</si>
  <si>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</si>
  <si>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</si>
  <si>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</si>
  <si>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</si>
  <si>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</si>
  <si>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</si>
  <si>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</si>
  <si>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</si>
  <si>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</si>
  <si>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</si>
  <si>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</si>
  <si>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</si>
  <si>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</si>
  <si>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</si>
  <si>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</si>
  <si>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</si>
  <si>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</si>
  <si>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</si>
  <si>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</si>
  <si>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</si>
  <si>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</si>
  <si>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</si>
  <si>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</si>
  <si>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</si>
  <si>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</si>
  <si>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</si>
  <si>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</si>
  <si>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</si>
  <si>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</si>
  <si>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</si>
  <si>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</si>
  <si>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</si>
  <si>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</si>
  <si>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</si>
  <si>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</si>
  <si>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</si>
  <si>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</si>
  <si>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</si>
  <si>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</si>
  <si>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</si>
  <si>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</si>
  <si>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</si>
  <si>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</si>
  <si>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</si>
  <si>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</si>
  <si>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</si>
  <si>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</si>
  <si>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</si>
  <si>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</si>
  <si>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</si>
  <si>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</si>
  <si>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</si>
  <si>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</si>
  <si>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</si>
  <si>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</si>
  <si>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</si>
  <si>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</si>
  <si>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</si>
  <si>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</si>
  <si>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</si>
  <si>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</si>
  <si>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</si>
  <si>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</si>
  <si>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</si>
  <si>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</si>
  <si>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</si>
  <si>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</si>
  <si>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</si>
  <si>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</si>
  <si>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</si>
  <si>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</si>
  <si>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</si>
  <si>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</si>
  <si>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</si>
  <si>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</si>
  <si>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</si>
  <si>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</si>
  <si>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</si>
  <si>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</si>
  <si>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</si>
  <si>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</si>
  <si>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</si>
  <si>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</si>
  <si>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</si>
  <si>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</si>
  <si>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</si>
  <si>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</si>
  <si>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</si>
  <si>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</si>
  <si>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</si>
  <si>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</si>
  <si>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</si>
  <si>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</si>
  <si>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</si>
  <si>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</si>
  <si>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</si>
  <si>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</si>
  <si>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</si>
  <si>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</si>
  <si>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</si>
  <si>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</si>
  <si>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</si>
  <si>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</si>
  <si>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</si>
  <si>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</si>
  <si>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</si>
  <si>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</si>
  <si>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</si>
  <si>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</si>
  <si>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</si>
  <si>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</si>
  <si>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</si>
  <si>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</si>
  <si>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</si>
  <si>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</si>
  <si>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</si>
  <si>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</si>
  <si>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</si>
  <si>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</si>
  <si>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</si>
  <si>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</si>
  <si>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</si>
  <si>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</si>
  <si>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</si>
  <si>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</si>
  <si>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</si>
  <si>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</si>
  <si>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</si>
  <si>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</si>
  <si>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</si>
  <si>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</si>
  <si>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</si>
  <si>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</si>
  <si>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</si>
  <si>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</si>
  <si>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</si>
  <si>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</si>
  <si>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</si>
  <si>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</si>
  <si>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</si>
  <si>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</si>
  <si>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</si>
  <si>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</si>
  <si>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</si>
  <si>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</si>
  <si>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</si>
  <si>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</si>
  <si>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</si>
  <si>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</si>
  <si>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</si>
  <si>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</si>
  <si>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</si>
  <si>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</si>
  <si>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</si>
  <si>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</si>
  <si>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</si>
  <si>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</si>
  <si>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</si>
  <si>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</si>
  <si>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</si>
  <si>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</si>
  <si>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</si>
  <si>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</si>
  <si>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</si>
  <si>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</si>
  <si>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</si>
  <si>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</si>
  <si>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</si>
  <si>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</si>
  <si>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</si>
  <si>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</si>
  <si>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</si>
  <si>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</si>
  <si>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</si>
  <si>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</si>
  <si>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</si>
  <si>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</si>
  <si>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</si>
  <si>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</si>
  <si>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</si>
  <si>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</si>
  <si>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</si>
  <si>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</si>
  <si>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</si>
  <si>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</si>
  <si>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</si>
  <si>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</si>
  <si>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</si>
  <si>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</si>
  <si>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</si>
  <si>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</si>
  <si>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</si>
  <si>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</si>
  <si>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</si>
  <si>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</si>
  <si>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</si>
  <si>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</si>
  <si>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</si>
  <si>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</si>
  <si>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</si>
  <si>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</si>
  <si>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</si>
  <si>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</si>
  <si>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</si>
  <si>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</si>
  <si>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</si>
  <si>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</si>
  <si>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</si>
  <si>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</si>
  <si>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</si>
  <si>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</si>
  <si>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</si>
  <si>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</si>
  <si>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</si>
  <si>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</si>
  <si>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</si>
  <si>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</si>
  <si>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</si>
  <si>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</si>
  <si>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</si>
  <si>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</si>
  <si>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</si>
  <si>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</si>
  <si>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</si>
  <si>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</si>
  <si>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</si>
  <si>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</si>
  <si>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</si>
  <si>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</si>
  <si>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</si>
  <si>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</si>
  <si>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</si>
  <si>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</si>
  <si>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</si>
  <si>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</si>
  <si>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</si>
  <si>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</si>
  <si>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</si>
  <si>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</si>
  <si>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</si>
  <si>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</si>
  <si>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</si>
  <si>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</si>
  <si>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</si>
  <si>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</si>
  <si>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</si>
  <si>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</si>
  <si>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</si>
  <si>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</si>
  <si>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</si>
  <si>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</si>
  <si>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</si>
  <si>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</si>
  <si>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</si>
  <si>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</si>
  <si>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</si>
  <si>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</si>
  <si>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</si>
  <si>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</si>
  <si>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</si>
  <si>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</si>
  <si>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</si>
  <si>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</si>
  <si>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</si>
  <si>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</si>
  <si>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</si>
  <si>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</si>
  <si>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</si>
  <si>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</si>
  <si>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</si>
  <si>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</si>
  <si>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</si>
  <si>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</si>
  <si>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</si>
  <si>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</si>
  <si>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</si>
  <si>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</si>
  <si>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</si>
  <si>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</si>
  <si>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</si>
  <si>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</si>
  <si>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</si>
  <si>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</si>
  <si>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</si>
  <si>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</si>
  <si>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</si>
  <si>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</si>
  <si>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</si>
  <si>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</si>
  <si>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</si>
  <si>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</si>
  <si>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</si>
  <si>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</si>
  <si>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</si>
  <si>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</si>
  <si>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</si>
  <si>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</si>
  <si>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</si>
  <si>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</si>
  <si>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</si>
  <si>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</si>
  <si>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</si>
  <si>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</si>
  <si>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</si>
  <si>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</si>
  <si>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</si>
  <si>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</si>
  <si>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</si>
  <si>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</si>
  <si>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</si>
  <si>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</si>
  <si>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</si>
  <si>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</si>
  <si>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</si>
  <si>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</si>
  <si>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</si>
  <si>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</si>
  <si>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</si>
  <si>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</si>
  <si>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</si>
  <si>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</si>
  <si>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</si>
  <si>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</si>
  <si>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</si>
  <si>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</si>
  <si>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</si>
  <si>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</si>
  <si>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</si>
  <si>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</si>
  <si>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</si>
  <si>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</si>
  <si>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</si>
  <si>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</si>
  <si>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</si>
  <si>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</si>
  <si>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</si>
  <si>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</si>
  <si>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</si>
  <si>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</si>
  <si>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</si>
  <si>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</si>
  <si>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</si>
  <si>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</si>
  <si>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</si>
  <si>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</si>
  <si>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</si>
  <si>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</si>
  <si>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</si>
  <si>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</si>
  <si>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</si>
  <si>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</si>
  <si>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</si>
  <si>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</si>
  <si>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</si>
  <si>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</si>
  <si>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</si>
  <si>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</si>
  <si>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</si>
  <si>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</si>
  <si>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</si>
  <si>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</si>
  <si>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</si>
  <si>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</si>
  <si>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</si>
  <si>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</si>
  <si>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</si>
  <si>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</si>
  <si>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</si>
  <si>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</si>
  <si>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</si>
  <si>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</si>
  <si>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</si>
  <si>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</si>
  <si>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</si>
  <si>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</si>
  <si>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</si>
  <si>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</si>
  <si>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</si>
  <si>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</si>
  <si>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</si>
  <si>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</si>
  <si>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</si>
  <si>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</si>
  <si>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</si>
  <si>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</si>
  <si>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</si>
  <si>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</si>
  <si>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</si>
  <si>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</si>
  <si>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</si>
  <si>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</si>
  <si>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</si>
  <si>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</si>
  <si>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</si>
  <si>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</si>
  <si>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</si>
  <si>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</si>
  <si>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</si>
  <si>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</si>
  <si>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</si>
  <si>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</si>
  <si>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</si>
  <si>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</si>
  <si>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</si>
  <si>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</si>
  <si>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</si>
  <si>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</si>
  <si>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</si>
  <si>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</si>
  <si>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</si>
  <si>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</si>
  <si>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</si>
  <si>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</si>
  <si>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</si>
  <si>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</si>
  <si>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</si>
  <si>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</si>
  <si>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</si>
  <si>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</si>
  <si>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</si>
  <si>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</si>
  <si>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</si>
  <si>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</si>
  <si>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</si>
  <si>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</si>
  <si>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</si>
  <si>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</si>
  <si>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</si>
  <si>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</si>
  <si>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</si>
  <si>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</si>
  <si>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</si>
  <si>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</si>
  <si>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</si>
  <si>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</si>
  <si>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</si>
  <si>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</si>
  <si>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</si>
  <si>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</si>
  <si>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</si>
  <si>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</si>
  <si>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</si>
  <si>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</si>
  <si>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</si>
  <si>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</si>
  <si>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</si>
  <si>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</si>
  <si>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</si>
  <si>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</si>
  <si>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</si>
  <si>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</si>
  <si>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</si>
  <si>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</si>
  <si>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</si>
  <si>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</si>
  <si>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</si>
  <si>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</si>
  <si>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</si>
  <si>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</si>
  <si>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</si>
  <si>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</si>
  <si>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</si>
  <si>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</si>
  <si>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</si>
  <si>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</si>
  <si>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</si>
  <si>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</si>
  <si>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</si>
  <si>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</si>
  <si>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</si>
  <si>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</si>
  <si>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</si>
  <si>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</si>
  <si>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</si>
  <si>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</si>
  <si>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</si>
  <si>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</si>
  <si>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</si>
  <si>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</si>
  <si>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</si>
  <si>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</si>
  <si>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</si>
  <si>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</si>
  <si>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</si>
  <si>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</si>
  <si>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</si>
  <si>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</si>
  <si>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</si>
  <si>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</si>
  <si>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</si>
  <si>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</si>
  <si>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</si>
  <si>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</si>
  <si>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</si>
  <si>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</si>
  <si>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</si>
  <si>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</si>
  <si>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</si>
  <si>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</si>
  <si>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</si>
  <si>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</si>
  <si>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</si>
  <si>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</si>
  <si>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</si>
  <si>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</si>
  <si>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</si>
  <si>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</si>
  <si>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</si>
  <si>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</si>
  <si>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</si>
  <si>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</si>
  <si>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</si>
  <si>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</si>
  <si>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</si>
  <si>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</si>
  <si>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</si>
  <si>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</si>
  <si>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</si>
  <si>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</si>
  <si>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</si>
  <si>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</si>
  <si>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</si>
  <si>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</si>
  <si>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</si>
  <si>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</si>
  <si>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</si>
  <si>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</si>
  <si>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</si>
  <si>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</si>
  <si>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</si>
  <si>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</si>
  <si>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</si>
  <si>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</si>
  <si>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</si>
  <si>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</si>
  <si>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</si>
  <si>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</si>
  <si>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</si>
  <si>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</si>
  <si>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</si>
  <si>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</si>
  <si>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</si>
  <si>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</si>
  <si>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</si>
  <si>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</si>
  <si>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</si>
  <si>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</si>
  <si>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</si>
  <si>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</si>
  <si>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</si>
  <si>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</si>
  <si>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</si>
  <si>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</si>
  <si>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</si>
  <si>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</si>
  <si>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</si>
  <si>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</si>
  <si>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</si>
  <si>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</si>
  <si>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</si>
  <si>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</si>
  <si>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</si>
  <si>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</si>
  <si>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</si>
  <si>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</si>
  <si>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</si>
  <si>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</si>
  <si>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</si>
  <si>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</si>
  <si>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</si>
  <si>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</si>
  <si>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</si>
  <si>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</si>
  <si>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</si>
  <si>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</si>
  <si>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</si>
  <si>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</si>
  <si>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</si>
  <si>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</si>
  <si>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</si>
  <si>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</si>
  <si>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</si>
  <si>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</si>
  <si>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</si>
  <si>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</si>
  <si>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</si>
  <si>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</si>
  <si>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</si>
  <si>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</si>
  <si>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</si>
  <si>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</si>
  <si>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</si>
  <si>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</si>
  <si>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</si>
  <si>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</si>
  <si>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</si>
  <si>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</si>
  <si>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</si>
  <si>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</si>
  <si>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</si>
  <si>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</si>
  <si>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</si>
  <si>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</si>
  <si>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</si>
  <si>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</si>
  <si>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</si>
  <si>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</si>
  <si>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</si>
  <si>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</si>
  <si>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</si>
  <si>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</si>
  <si>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</si>
  <si>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</si>
  <si>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</si>
  <si>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</si>
  <si>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</si>
  <si>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</si>
  <si>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</si>
  <si>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</si>
  <si>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</si>
  <si>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</si>
  <si>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</si>
  <si>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</si>
  <si>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</si>
  <si>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</si>
  <si>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</si>
  <si>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</si>
  <si>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</si>
  <si>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</si>
  <si>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</si>
  <si>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</si>
  <si>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</si>
  <si>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</si>
  <si>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</si>
  <si>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</si>
  <si>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</si>
  <si>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</si>
  <si>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</si>
  <si>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</si>
  <si>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</si>
  <si>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</si>
  <si>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</si>
  <si>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</si>
  <si>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</si>
  <si>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</si>
  <si>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</si>
  <si>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</si>
  <si>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</si>
  <si>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</si>
  <si>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</si>
  <si>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</si>
  <si>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</si>
  <si>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</si>
  <si>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</si>
  <si>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</si>
  <si>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</si>
  <si>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</si>
  <si>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</si>
  <si>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</si>
  <si>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</si>
  <si>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</si>
  <si>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</si>
  <si>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</si>
  <si>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</si>
  <si>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</si>
  <si>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</si>
  <si>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</si>
  <si>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</si>
  <si>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</si>
  <si>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</si>
  <si>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</si>
  <si>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</si>
  <si>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</si>
  <si>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</si>
  <si>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</si>
  <si>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</si>
  <si>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</si>
  <si>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</si>
  <si>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</si>
  <si>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</si>
  <si>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</si>
  <si>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</si>
  <si>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</si>
  <si>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</si>
  <si>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</si>
  <si>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</si>
  <si>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</si>
  <si>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</si>
  <si>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</si>
  <si>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</si>
  <si>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</si>
  <si>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</si>
  <si>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</si>
  <si>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</si>
  <si>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</si>
  <si>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</si>
  <si>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</si>
  <si>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</si>
  <si>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</si>
  <si>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</si>
  <si>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</si>
  <si>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</si>
  <si>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</si>
  <si>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</si>
  <si>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</si>
  <si>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</si>
  <si>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</si>
  <si>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</si>
  <si>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</si>
  <si>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</si>
  <si>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</si>
  <si>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</si>
  <si>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</si>
  <si>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</si>
  <si>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</si>
  <si>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</si>
  <si>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</si>
  <si>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</si>
  <si>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</si>
  <si>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</si>
  <si>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</si>
  <si>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</si>
  <si>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</si>
  <si>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</si>
  <si>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</si>
  <si>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</si>
  <si>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</si>
  <si>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</si>
  <si>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</si>
  <si>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</si>
  <si>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</si>
  <si>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</si>
  <si>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</si>
  <si>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</si>
  <si>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</si>
  <si>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</si>
  <si>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</si>
  <si>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</si>
  <si>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</si>
  <si>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</si>
  <si>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</si>
  <si>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</si>
  <si>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</si>
  <si>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</si>
  <si>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</si>
  <si>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</si>
  <si>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</si>
  <si>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</si>
  <si>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</si>
  <si>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</si>
  <si>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</si>
  <si>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</si>
  <si>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</si>
  <si>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</si>
  <si>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</si>
  <si>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</si>
  <si>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</si>
  <si>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</si>
  <si>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</si>
  <si>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</si>
  <si>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</si>
  <si>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</si>
  <si>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</si>
  <si>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</si>
  <si>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</si>
  <si>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</si>
  <si>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</si>
  <si>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</si>
  <si>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</si>
  <si>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</si>
  <si>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</si>
  <si>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</si>
  <si>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</si>
  <si>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</si>
  <si>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</si>
  <si>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</si>
  <si>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</si>
  <si>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</si>
  <si>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</si>
  <si>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</si>
  <si>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</si>
  <si>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</si>
  <si>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</si>
  <si>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</si>
  <si>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</si>
  <si>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</si>
  <si>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</si>
  <si>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</si>
  <si>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</si>
  <si>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</si>
  <si>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</si>
  <si>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</si>
  <si>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</si>
  <si>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</si>
  <si>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</si>
  <si>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</si>
  <si>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</si>
  <si>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</si>
  <si>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</si>
  <si>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</si>
  <si>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</si>
  <si>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</si>
  <si>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</si>
  <si>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</si>
  <si>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</si>
  <si>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</si>
  <si>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</si>
  <si>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</si>
  <si>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</si>
  <si>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</si>
  <si>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</si>
  <si>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</si>
  <si>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</si>
  <si>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</si>
  <si>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</si>
  <si>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</si>
  <si>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</si>
  <si>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</si>
  <si>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</si>
  <si>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</si>
  <si>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</si>
  <si>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</si>
  <si>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</si>
  <si>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</si>
  <si>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</si>
  <si>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</si>
  <si>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</si>
  <si>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</si>
  <si>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</si>
  <si>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</si>
  <si>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</si>
  <si>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</si>
  <si>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</si>
  <si>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</si>
  <si>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</si>
  <si>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</si>
  <si>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</si>
  <si>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</si>
  <si>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</si>
  <si>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</si>
  <si>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</si>
  <si>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</si>
  <si>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</si>
  <si>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</si>
  <si>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</si>
  <si>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</si>
  <si>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</si>
  <si>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</si>
  <si>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</si>
  <si>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</si>
  <si>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</si>
  <si>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</si>
  <si>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</si>
  <si>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</si>
  <si>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</si>
  <si>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</si>
  <si>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</si>
  <si>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</si>
  <si>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</si>
  <si>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</si>
  <si>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</si>
  <si>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</si>
  <si>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</si>
  <si>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</si>
  <si>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</si>
  <si>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</si>
  <si>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</si>
  <si>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</si>
  <si>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</si>
  <si>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</si>
  <si>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</si>
  <si>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</si>
  <si>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</si>
  <si>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</si>
  <si>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</si>
  <si>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</si>
  <si>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</si>
  <si>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</si>
  <si>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</si>
  <si>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</si>
  <si>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</si>
  <si>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</si>
  <si>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</si>
  <si>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</si>
  <si>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</si>
  <si>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</si>
  <si>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</si>
  <si>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</si>
  <si>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</si>
  <si>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</si>
  <si>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</si>
  <si>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</si>
  <si>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</si>
  <si>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</si>
  <si>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</si>
  <si>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</si>
  <si>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</si>
  <si>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</si>
  <si>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</si>
  <si>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</si>
  <si>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</si>
  <si>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</si>
  <si>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</si>
  <si>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</si>
  <si>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</si>
  <si>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</si>
  <si>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</si>
  <si>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</si>
  <si>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</si>
  <si>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</si>
  <si>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</si>
  <si>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</si>
  <si>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</si>
  <si>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</si>
  <si>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</si>
  <si>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</si>
  <si>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</si>
  <si>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</si>
  <si>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</si>
  <si>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</si>
  <si>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</si>
  <si>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</si>
  <si>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</si>
  <si>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</si>
  <si>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</si>
  <si>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</si>
  <si>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</si>
  <si>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</si>
  <si>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</si>
  <si>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</si>
  <si>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</si>
  <si>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</si>
  <si>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</si>
  <si>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</si>
  <si>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</si>
  <si>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</si>
  <si>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</si>
  <si>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</si>
  <si>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</si>
  <si>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</si>
  <si>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</si>
  <si>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</si>
  <si>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</si>
  <si>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</si>
  <si>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</si>
  <si>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</si>
  <si>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</si>
  <si>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</si>
  <si>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</si>
  <si>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</si>
  <si>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</si>
  <si>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</si>
  <si>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</si>
  <si>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</si>
  <si>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</si>
  <si>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</si>
  <si>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</si>
  <si>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</si>
  <si>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</si>
  <si>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</si>
  <si>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</si>
  <si>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</si>
  <si>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</si>
  <si>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</si>
  <si>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</si>
  <si>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</si>
  <si>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</si>
  <si>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</si>
  <si>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</si>
  <si>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</si>
  <si>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</si>
  <si>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</si>
  <si>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</si>
  <si>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</si>
  <si>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</si>
  <si>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</si>
  <si>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</si>
  <si>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</si>
  <si>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</si>
  <si>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</si>
  <si>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</si>
  <si>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</si>
  <si>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</si>
  <si>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</si>
  <si>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</si>
  <si>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</si>
  <si>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</si>
  <si>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</si>
  <si>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</si>
  <si>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</si>
  <si>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</si>
  <si>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</si>
  <si>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</si>
  <si>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</si>
  <si>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</si>
  <si>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</si>
  <si>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</si>
  <si>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</si>
  <si>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</si>
  <si>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</si>
  <si>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</si>
  <si>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</si>
  <si>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</si>
  <si>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</si>
  <si>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</si>
  <si>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</si>
  <si>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</si>
  <si>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</si>
  <si>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</si>
  <si>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</si>
  <si>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</si>
  <si>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</si>
  <si>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</si>
  <si>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</si>
  <si>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</si>
  <si>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</si>
  <si>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</si>
  <si>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</si>
  <si>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</si>
  <si>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</si>
  <si>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</si>
  <si>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</si>
  <si>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</si>
  <si>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</si>
  <si>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</si>
  <si>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</si>
  <si>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</si>
  <si>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</si>
  <si>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</si>
  <si>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</si>
  <si>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</si>
  <si>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</si>
  <si>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</si>
  <si>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</si>
  <si>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</si>
  <si>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</si>
  <si>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</si>
  <si>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</si>
  <si>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</si>
  <si>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</si>
  <si>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</si>
  <si>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</si>
  <si>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</si>
  <si>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</si>
  <si>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</si>
  <si>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</si>
  <si>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</si>
  <si>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</si>
  <si>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</si>
  <si>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</si>
  <si>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</si>
  <si>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</si>
  <si>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</si>
  <si>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</si>
  <si>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</si>
  <si>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</si>
  <si>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</si>
  <si>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</si>
  <si>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</si>
  <si>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</si>
  <si>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</si>
  <si>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</si>
  <si>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</si>
  <si>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</si>
  <si>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</si>
  <si>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</si>
  <si>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</si>
  <si>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</si>
  <si>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</si>
  <si>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</si>
  <si>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</si>
  <si>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</si>
  <si>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</si>
  <si>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</si>
  <si>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</si>
  <si>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</si>
  <si>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</si>
  <si>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</si>
  <si>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</si>
  <si>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</si>
  <si>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</si>
  <si>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</si>
  <si>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</si>
  <si>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</si>
  <si>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</si>
  <si>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</si>
  <si>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</si>
  <si>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</si>
  <si>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</si>
  <si>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</si>
  <si>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</si>
  <si>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</si>
  <si>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</si>
  <si>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</si>
  <si>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</si>
  <si>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</si>
  <si>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</si>
  <si>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</si>
  <si>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</si>
  <si>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</si>
  <si>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</si>
  <si>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</si>
  <si>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</si>
  <si>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</si>
  <si>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</si>
  <si>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</si>
  <si>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</si>
  <si>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</si>
  <si>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</si>
  <si>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</si>
  <si>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</si>
  <si>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</si>
  <si>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</si>
  <si>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</si>
  <si>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</si>
  <si>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</si>
  <si>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</si>
  <si>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</si>
  <si>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</si>
  <si>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</si>
  <si>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</si>
  <si>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</si>
  <si>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</si>
  <si>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</si>
  <si>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</si>
  <si>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</si>
  <si>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</si>
  <si>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</si>
  <si>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</si>
  <si>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</si>
  <si>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</si>
  <si>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</si>
  <si>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</si>
  <si>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</si>
  <si>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</si>
  <si>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</si>
  <si>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</si>
  <si>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</si>
  <si>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</si>
  <si>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</si>
  <si>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</si>
  <si>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</si>
  <si>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</si>
  <si>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</si>
  <si>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</si>
  <si>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</si>
  <si>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</si>
  <si>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</si>
  <si>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</si>
  <si>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</si>
  <si>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</si>
  <si>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</si>
  <si>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</si>
  <si>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</si>
  <si>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</si>
  <si>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</si>
  <si>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</si>
  <si>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</si>
  <si>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</si>
  <si>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</si>
  <si>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</si>
  <si>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</si>
  <si>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</si>
  <si>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</si>
  <si>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</si>
  <si>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</si>
  <si>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</si>
  <si>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</si>
  <si>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</si>
  <si>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</si>
  <si>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</si>
  <si>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</si>
  <si>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</si>
  <si>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</si>
  <si>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</si>
  <si>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</si>
  <si>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</si>
  <si>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</si>
  <si>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</si>
  <si>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</si>
  <si>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</si>
  <si>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</si>
  <si>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</si>
  <si>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</si>
  <si>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</si>
  <si>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</si>
  <si>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</si>
  <si>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</si>
  <si>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</si>
  <si>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</si>
  <si>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</si>
  <si>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</si>
  <si>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</si>
  <si>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</si>
  <si>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</si>
  <si>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</si>
  <si>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</si>
  <si>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</si>
  <si>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</si>
  <si>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</si>
  <si>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</si>
  <si>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</si>
  <si>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</si>
  <si>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</si>
  <si>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</si>
  <si>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</si>
  <si>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</si>
  <si>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</si>
  <si>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</si>
  <si>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</si>
  <si>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</si>
  <si>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</si>
  <si>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</si>
  <si>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</si>
  <si>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</si>
  <si>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</si>
  <si>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</si>
  <si>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</si>
  <si>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</si>
  <si>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</si>
  <si>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</si>
  <si>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</si>
  <si>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</si>
  <si>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</si>
  <si>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</si>
  <si>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</si>
  <si>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</si>
  <si>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</si>
  <si>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</si>
  <si>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</si>
  <si>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</si>
  <si>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</si>
  <si>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</si>
  <si>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</si>
  <si>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</si>
  <si>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</si>
  <si>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</si>
  <si>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</si>
  <si>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</si>
  <si>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</si>
  <si>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</si>
  <si>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</si>
  <si>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</si>
  <si>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</si>
  <si>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</si>
  <si>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</si>
  <si>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</si>
  <si>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</si>
  <si>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</si>
  <si>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</si>
  <si>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</si>
  <si>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</si>
  <si>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</si>
  <si>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</si>
  <si>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</si>
  <si>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</si>
  <si>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</si>
  <si>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</si>
  <si>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</si>
  <si>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</si>
  <si>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</si>
  <si>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</si>
  <si>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</si>
  <si>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</si>
  <si>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</si>
  <si>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</si>
  <si>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</si>
  <si>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</si>
  <si>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</si>
  <si>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</si>
  <si>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</si>
  <si>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</si>
  <si>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</si>
  <si>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</si>
  <si>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</si>
  <si>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</si>
  <si>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</si>
  <si>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</si>
  <si>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</si>
  <si>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</si>
  <si>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</si>
  <si>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</si>
  <si>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</si>
  <si>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</si>
  <si>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</si>
  <si>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</si>
  <si>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</si>
  <si>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</si>
  <si>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</si>
  <si>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</si>
  <si>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</si>
  <si>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</si>
  <si>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</si>
  <si>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</si>
  <si>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</si>
  <si>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</si>
  <si>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</si>
  <si>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</si>
  <si>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</si>
  <si>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</si>
  <si>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</si>
  <si>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</si>
  <si>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</si>
  <si>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</si>
  <si>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</si>
  <si>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</si>
  <si>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</si>
  <si>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</si>
  <si>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</si>
  <si>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</si>
  <si>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</si>
  <si>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</si>
  <si>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</si>
  <si>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</si>
  <si>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</si>
  <si>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</si>
  <si>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</si>
  <si>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</si>
  <si>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</si>
  <si>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</si>
  <si>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</si>
  <si>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</si>
  <si>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</si>
  <si>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</si>
  <si>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</si>
  <si>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</si>
  <si>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</si>
  <si>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</si>
  <si>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</si>
  <si>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</si>
  <si>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</si>
  <si>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</si>
  <si>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</si>
  <si>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</si>
  <si>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</si>
  <si>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</si>
  <si>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</si>
  <si>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</si>
  <si>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</si>
  <si>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</si>
  <si>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</si>
  <si>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</si>
  <si>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</si>
  <si>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</si>
  <si>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</si>
  <si>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</si>
  <si>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</si>
  <si>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</si>
  <si>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</si>
  <si>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</si>
  <si>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</si>
  <si>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</si>
  <si>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</si>
  <si>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</si>
  <si>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</si>
  <si>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</si>
  <si>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</si>
  <si>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</si>
  <si>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</si>
  <si>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</si>
  <si>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</si>
  <si>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</si>
  <si>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</si>
  <si>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</si>
  <si>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</si>
  <si>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</si>
  <si>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</si>
  <si>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</si>
  <si>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</si>
  <si>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</si>
  <si>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</si>
  <si>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</si>
  <si>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</si>
  <si>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</si>
  <si>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</si>
  <si>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</si>
  <si>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</si>
  <si>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</si>
  <si>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</si>
  <si>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</si>
  <si>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</si>
  <si>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</si>
  <si>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</si>
  <si>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</si>
  <si>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</si>
  <si>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</si>
  <si>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</si>
  <si>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</si>
  <si>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</si>
  <si>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</si>
  <si>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</si>
  <si>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</si>
  <si>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</si>
  <si>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</si>
  <si>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</si>
  <si>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</si>
  <si>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</si>
  <si>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</si>
  <si>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</si>
  <si>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</si>
  <si>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</si>
  <si>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</si>
  <si>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</si>
  <si>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</si>
  <si>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</si>
  <si>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</si>
  <si>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</si>
  <si>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</si>
  <si>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</si>
  <si>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</si>
  <si>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</si>
  <si>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</si>
  <si>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</si>
  <si>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</si>
  <si>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</si>
  <si>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</si>
  <si>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</si>
  <si>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</si>
  <si>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</si>
  <si>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</si>
  <si>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</si>
  <si>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</si>
  <si>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</si>
  <si>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</si>
  <si>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</si>
  <si>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</si>
  <si>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</si>
  <si>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</si>
  <si>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</si>
  <si>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</si>
  <si>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</si>
  <si>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</si>
  <si>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</si>
  <si>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</si>
  <si>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</si>
  <si>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</si>
  <si>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</si>
  <si>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</si>
  <si>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</si>
  <si>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</si>
  <si>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</si>
  <si>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</si>
  <si>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</si>
  <si>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</si>
  <si>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</si>
  <si>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</si>
  <si>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</si>
  <si>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</si>
  <si>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</si>
  <si>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</si>
  <si>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</si>
  <si>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</si>
  <si>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</si>
  <si>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</si>
  <si>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</si>
  <si>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</si>
  <si>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</si>
  <si>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</si>
  <si>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</si>
  <si>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</si>
  <si>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</si>
  <si>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</si>
  <si>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</si>
  <si>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</si>
  <si>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</si>
  <si>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</si>
  <si>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</si>
  <si>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</si>
  <si>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</si>
  <si>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</si>
  <si>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</si>
  <si>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</si>
  <si>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</si>
  <si>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</si>
  <si>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</si>
  <si>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</si>
  <si>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</si>
  <si>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</si>
  <si>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</si>
  <si>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</si>
  <si>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</si>
  <si>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</si>
  <si>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</si>
  <si>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</si>
  <si>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</si>
  <si>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</si>
  <si>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</si>
  <si>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</si>
  <si>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</si>
  <si>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</si>
  <si>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</si>
  <si>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</si>
  <si>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</si>
  <si>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</si>
  <si>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</si>
  <si>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</si>
  <si>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</si>
  <si>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</si>
  <si>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</si>
  <si>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</si>
  <si>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</si>
  <si>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</si>
  <si>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</si>
  <si>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</si>
  <si>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</si>
  <si>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</si>
  <si>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</si>
  <si>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</si>
  <si>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</si>
  <si>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</si>
  <si>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</si>
  <si>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</si>
  <si>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</si>
  <si>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</si>
  <si>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</si>
  <si>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</si>
  <si>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</si>
  <si>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</si>
  <si>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</si>
  <si>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</si>
  <si>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</si>
  <si>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</si>
  <si>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</si>
  <si>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</si>
  <si>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</si>
  <si>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</si>
  <si>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</si>
  <si>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</si>
  <si>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</si>
  <si>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</si>
  <si>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</si>
  <si>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</si>
  <si>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</si>
  <si>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</si>
  <si>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</si>
  <si>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</si>
  <si>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</si>
  <si>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</si>
  <si>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</si>
  <si>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</si>
  <si>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</si>
  <si>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</si>
  <si>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</si>
  <si>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</si>
  <si>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</si>
  <si>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</si>
  <si>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</si>
  <si>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</si>
  <si>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</si>
  <si>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</si>
  <si>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</si>
  <si>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</si>
  <si>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</si>
  <si>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</si>
  <si>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</si>
  <si>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</si>
  <si>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</si>
  <si>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</si>
  <si>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</si>
  <si>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</si>
  <si>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</si>
  <si>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</si>
  <si>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</si>
  <si>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</si>
  <si>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</si>
  <si>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</si>
  <si>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</si>
  <si>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</si>
  <si>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</si>
  <si>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</si>
  <si>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</si>
  <si>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</si>
  <si>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</si>
  <si>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</si>
  <si>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</si>
  <si>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</si>
  <si>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</si>
  <si>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</si>
  <si>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</si>
  <si>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</si>
  <si>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</si>
  <si>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</si>
  <si>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</si>
  <si>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</si>
  <si>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</si>
  <si>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</si>
  <si>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</si>
  <si>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</si>
  <si>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</si>
  <si>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</si>
  <si>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</si>
  <si>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</si>
  <si>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</si>
  <si>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</si>
  <si>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</si>
  <si>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</si>
  <si>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</si>
  <si>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</si>
  <si>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</si>
  <si>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</si>
  <si>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</si>
  <si>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</si>
  <si>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</si>
  <si>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</si>
  <si>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</si>
  <si>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</si>
  <si>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</si>
  <si>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</si>
  <si>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</si>
  <si>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</si>
  <si>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</si>
  <si>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</si>
  <si>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</si>
  <si>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</si>
  <si>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</si>
  <si>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</si>
  <si>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</si>
  <si>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</si>
  <si>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</si>
  <si>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</si>
  <si>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</si>
  <si>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</si>
  <si>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</si>
  <si>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</si>
  <si>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</si>
  <si>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</si>
  <si>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</si>
  <si>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</si>
  <si>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</si>
  <si>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</si>
  <si>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</si>
  <si>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</si>
  <si>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</si>
  <si>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</si>
  <si>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</si>
  <si>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</si>
  <si>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</si>
  <si>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</si>
  <si>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</si>
  <si>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</si>
  <si>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</si>
  <si>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</si>
  <si>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</si>
  <si>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</si>
  <si>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</si>
  <si>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</si>
  <si>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</si>
  <si>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</si>
  <si>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</si>
  <si>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</si>
  <si>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</si>
  <si>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</si>
  <si>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</si>
  <si>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</si>
  <si>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</si>
  <si>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</si>
  <si>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</si>
  <si>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</si>
  <si>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</si>
  <si>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</si>
  <si>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</si>
  <si>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</si>
  <si>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</si>
  <si>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</si>
  <si>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</si>
  <si>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</si>
  <si>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</si>
  <si>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</si>
  <si>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</si>
  <si>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</si>
  <si>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</si>
  <si>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</si>
  <si>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</si>
  <si>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</si>
  <si>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</si>
  <si>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</si>
  <si>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</si>
  <si>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</si>
  <si>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</si>
  <si>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</si>
  <si>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</si>
  <si>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</si>
  <si>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</si>
  <si>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</si>
  <si>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</si>
  <si>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</si>
  <si>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</si>
  <si>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</si>
  <si>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</si>
  <si>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</si>
  <si>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</si>
  <si>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</si>
  <si>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</si>
  <si>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</si>
  <si>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</si>
  <si>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</si>
  <si>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</si>
  <si>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</si>
  <si>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</si>
  <si>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</si>
  <si>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</si>
  <si>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</si>
  <si>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</si>
  <si>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</si>
  <si>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</si>
  <si>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</si>
  <si>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</si>
  <si>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</si>
  <si>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</si>
  <si>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</si>
  <si>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</si>
  <si>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</si>
  <si>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</si>
  <si>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</si>
  <si>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</si>
  <si>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</si>
  <si>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</si>
  <si>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</si>
  <si>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</si>
  <si>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</si>
  <si>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</si>
  <si>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</si>
  <si>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</si>
  <si>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</si>
  <si>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</si>
  <si>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</si>
  <si>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</si>
  <si>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</si>
  <si>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</si>
  <si>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</si>
  <si>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</si>
  <si>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</si>
  <si>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</si>
  <si>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</si>
  <si>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</si>
  <si>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</si>
  <si>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</si>
  <si>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</si>
  <si>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</si>
  <si>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</si>
  <si>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</si>
  <si>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</si>
  <si>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</si>
  <si>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</si>
  <si>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</si>
  <si>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</si>
  <si>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</si>
  <si>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</si>
  <si>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</si>
  <si>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</si>
  <si>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</si>
  <si>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</si>
  <si>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</si>
  <si>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</si>
  <si>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</si>
  <si>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</si>
  <si>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</si>
  <si>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</si>
  <si>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</si>
  <si>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</si>
  <si>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</si>
  <si>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</si>
  <si>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</si>
  <si>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</si>
  <si>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</si>
  <si>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</si>
  <si>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</si>
  <si>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</si>
  <si>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</si>
  <si>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</si>
  <si>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</si>
  <si>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</si>
  <si>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</si>
  <si>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</si>
  <si>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</si>
  <si>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</si>
  <si>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</si>
  <si>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</si>
  <si>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</si>
  <si>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</si>
  <si>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</si>
  <si>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</si>
  <si>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</si>
  <si>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</si>
  <si>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</si>
  <si>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</si>
  <si>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</si>
  <si>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</si>
  <si>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</si>
  <si>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</si>
  <si>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</si>
  <si>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</si>
  <si>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</si>
  <si>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</si>
  <si>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</si>
  <si>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</si>
  <si>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</si>
  <si>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</si>
  <si>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</si>
  <si>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</si>
  <si>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</si>
  <si>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</si>
  <si>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</si>
  <si>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</si>
  <si>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</si>
  <si>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</si>
  <si>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</si>
  <si>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</si>
  <si>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</si>
  <si>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</si>
  <si>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</si>
  <si>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</si>
  <si>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</si>
  <si>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</si>
  <si>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</si>
  <si>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</si>
  <si>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</si>
  <si>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</si>
  <si>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</si>
  <si>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</si>
  <si>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</si>
  <si>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</si>
  <si>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</si>
  <si>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</si>
  <si>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</si>
  <si>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</si>
  <si>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</si>
  <si>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</si>
  <si>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</si>
  <si>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</si>
  <si>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</si>
  <si>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</si>
  <si>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</si>
  <si>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</si>
  <si>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</si>
  <si>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</si>
  <si>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</si>
  <si>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</si>
  <si>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</si>
  <si>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</si>
  <si>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</si>
  <si>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</si>
  <si>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</si>
  <si>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</si>
  <si>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</si>
  <si>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</si>
  <si>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</si>
  <si>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</si>
  <si>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</si>
  <si>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</si>
  <si>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</si>
  <si>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</si>
  <si>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</si>
  <si>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</si>
  <si>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</si>
  <si>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</si>
  <si>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</si>
  <si>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</si>
  <si>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</si>
  <si>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</si>
  <si>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</si>
  <si>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</si>
  <si>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</si>
  <si>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</si>
  <si>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</si>
  <si>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</si>
  <si>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</si>
  <si>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</si>
  <si>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</si>
  <si>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</si>
  <si>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</si>
  <si>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</si>
  <si>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</si>
  <si>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</si>
  <si>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</si>
  <si>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</si>
  <si>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</si>
  <si>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</si>
  <si>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</si>
  <si>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</si>
  <si>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</si>
  <si>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</si>
  <si>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</si>
  <si>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</si>
  <si>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</si>
  <si>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</si>
  <si>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</si>
  <si>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</si>
  <si>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</si>
  <si>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</si>
  <si>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</si>
  <si>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</si>
  <si>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</si>
  <si>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</si>
  <si>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</si>
  <si>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</si>
  <si>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</si>
  <si>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</si>
  <si>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</si>
  <si>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</si>
  <si>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</si>
  <si>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</si>
  <si>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</si>
  <si>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</si>
  <si>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</si>
  <si>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</si>
  <si>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</si>
  <si>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</si>
  <si>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</si>
  <si>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</si>
  <si>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</si>
  <si>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</si>
  <si>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</si>
  <si>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</si>
  <si>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</si>
  <si>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</si>
  <si>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</si>
  <si>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</si>
  <si>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</si>
  <si>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</si>
  <si>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</si>
  <si>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</si>
  <si>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</si>
  <si>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</si>
  <si>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</si>
  <si>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</si>
  <si>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</si>
  <si>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</si>
  <si>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</si>
  <si>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</si>
  <si>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</si>
  <si>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</si>
  <si>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</si>
  <si>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</si>
  <si>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</si>
  <si>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</si>
  <si>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</si>
  <si>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</si>
  <si>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</si>
  <si>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</si>
  <si>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</si>
  <si>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</si>
  <si>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</si>
  <si>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</si>
  <si>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</si>
  <si>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</si>
  <si>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</si>
  <si>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</si>
  <si>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</si>
  <si>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</si>
  <si>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</si>
  <si>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</si>
  <si>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</si>
  <si>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</si>
  <si>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</si>
  <si>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</si>
  <si>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</si>
  <si>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</si>
  <si>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</si>
  <si>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</si>
  <si>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</si>
  <si>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</si>
  <si>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</si>
  <si>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</si>
  <si>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</si>
  <si>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</si>
  <si>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</si>
  <si>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</si>
  <si>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</si>
  <si>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</si>
  <si>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</si>
  <si>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</si>
  <si>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</si>
  <si>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</si>
  <si>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</si>
  <si>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</si>
  <si>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</si>
  <si>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</si>
  <si>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</si>
  <si>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</si>
  <si>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</si>
  <si>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</si>
  <si>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</si>
  <si>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</si>
  <si>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</si>
  <si>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</si>
  <si>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</si>
  <si>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</si>
  <si>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</si>
  <si>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</si>
  <si>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</si>
  <si>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</si>
  <si>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</si>
  <si>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</si>
  <si>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</si>
  <si>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</si>
  <si>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</si>
  <si>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</si>
  <si>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</si>
  <si>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</si>
  <si>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</si>
  <si>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</si>
  <si>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</si>
  <si>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</si>
  <si>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</si>
  <si>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</si>
  <si>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</si>
  <si>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</si>
  <si>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</si>
  <si>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</si>
  <si>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</si>
  <si>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</si>
  <si>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</si>
  <si>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</si>
  <si>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</si>
  <si>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</si>
  <si>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</si>
  <si>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</si>
  <si>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</si>
  <si>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</si>
  <si>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</si>
  <si>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</si>
  <si>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</si>
  <si>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</si>
  <si>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</si>
  <si>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</si>
  <si>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</si>
  <si>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</si>
  <si>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</si>
  <si>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</si>
  <si>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</si>
  <si>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</si>
  <si>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</si>
  <si>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</si>
  <si>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</si>
  <si>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</si>
  <si>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</si>
  <si>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</si>
  <si>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</si>
  <si>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</si>
  <si>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</si>
  <si>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</si>
  <si>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</si>
  <si>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</si>
  <si>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</si>
  <si>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</si>
  <si>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</si>
  <si>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</si>
  <si>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</si>
  <si>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</si>
  <si>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</si>
  <si>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</si>
  <si>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</si>
  <si>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</si>
  <si>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</si>
  <si>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</si>
  <si>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</si>
  <si>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</si>
  <si>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</si>
  <si>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</si>
  <si>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</si>
  <si>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</si>
  <si>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</si>
  <si>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</si>
  <si>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</si>
  <si>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</si>
  <si>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</si>
  <si>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</si>
  <si>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</si>
  <si>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</si>
  <si>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</si>
  <si>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</si>
  <si>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</si>
  <si>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</si>
  <si>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</si>
  <si>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</si>
  <si>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</si>
  <si>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</si>
  <si>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</si>
  <si>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</si>
  <si>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</si>
  <si>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</si>
  <si>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</si>
  <si>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</si>
  <si>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</si>
  <si>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</si>
  <si>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</si>
  <si>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</si>
  <si>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</si>
  <si>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</si>
  <si>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</si>
  <si>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</si>
  <si>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</si>
  <si>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</si>
  <si>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</si>
  <si>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</si>
  <si>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</si>
  <si>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</si>
  <si>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</si>
  <si>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</si>
  <si>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</si>
  <si>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</si>
  <si>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</si>
  <si>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</si>
  <si>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</si>
  <si>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</si>
  <si>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</si>
  <si>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</si>
  <si>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</si>
  <si>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</si>
  <si>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</si>
  <si>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</si>
  <si>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</si>
  <si>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</si>
  <si>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</si>
  <si>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</si>
  <si>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</si>
  <si>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</si>
  <si>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</si>
  <si>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</si>
  <si>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</si>
  <si>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</si>
  <si>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</si>
  <si>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</si>
  <si>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</si>
  <si>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</si>
  <si>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</si>
  <si>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</si>
  <si>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</si>
  <si>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</si>
  <si>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</si>
  <si>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</si>
  <si>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</si>
  <si>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</si>
  <si>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</si>
  <si>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</si>
  <si>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</si>
  <si>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</si>
  <si>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</si>
  <si>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</si>
  <si>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</si>
  <si>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</si>
  <si>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</si>
  <si>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</si>
  <si>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</si>
  <si>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</si>
  <si>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</si>
  <si>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</si>
  <si>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</si>
  <si>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</si>
  <si>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</si>
  <si>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</si>
  <si>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</si>
  <si>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</si>
  <si>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</si>
  <si>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</si>
  <si>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</si>
  <si>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</si>
  <si>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</si>
  <si>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</si>
  <si>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</si>
  <si>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</si>
  <si>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</si>
  <si>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</si>
  <si>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</si>
  <si>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</si>
  <si>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</si>
  <si>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</si>
  <si>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</si>
  <si>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</si>
  <si>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</si>
  <si>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</si>
  <si>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</si>
  <si>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</si>
  <si>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</si>
  <si>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</si>
  <si>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</si>
  <si>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</si>
  <si>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</si>
  <si>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</si>
  <si>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</si>
  <si>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</si>
  <si>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</si>
  <si>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</si>
  <si>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</si>
  <si>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</si>
  <si>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</si>
  <si>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</si>
  <si>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</si>
  <si>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</si>
  <si>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</si>
  <si>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</si>
  <si>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</si>
  <si>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</si>
  <si>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</si>
  <si>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</si>
  <si>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</si>
  <si>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</si>
  <si>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</si>
  <si>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</si>
  <si>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</si>
  <si>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</si>
  <si>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</si>
  <si>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</si>
  <si>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</si>
  <si>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</si>
  <si>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</si>
  <si>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</si>
  <si>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</si>
  <si>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</si>
  <si>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</si>
  <si>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</si>
  <si>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</si>
  <si>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</si>
  <si>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</si>
  <si>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</si>
  <si>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</si>
  <si>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</si>
  <si>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</si>
  <si>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</si>
  <si>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</si>
  <si>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</si>
  <si>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</si>
  <si>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</si>
  <si>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</si>
  <si>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</si>
  <si>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</si>
  <si>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</si>
  <si>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</si>
  <si>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</si>
  <si>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</si>
  <si>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</si>
  <si>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</si>
  <si>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</si>
  <si>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</si>
  <si>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</si>
  <si>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</si>
  <si>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</si>
  <si>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</si>
  <si>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</si>
  <si>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</si>
  <si>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</si>
  <si>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</si>
  <si>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</si>
  <si>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</si>
  <si>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</si>
  <si>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</si>
  <si>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</si>
  <si>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</si>
  <si>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</si>
  <si>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</si>
  <si>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</si>
  <si>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</si>
  <si>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</si>
  <si>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</si>
  <si>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</si>
  <si>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</si>
  <si>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</si>
  <si>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</si>
  <si>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</si>
  <si>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</si>
  <si>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</si>
  <si>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</si>
  <si>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</si>
  <si>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</si>
  <si>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</si>
  <si>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</si>
  <si>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</si>
  <si>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</si>
  <si>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</si>
  <si>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</si>
  <si>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</si>
  <si>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</si>
  <si>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</si>
  <si>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</si>
  <si>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</si>
  <si>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</si>
  <si>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</si>
  <si>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</si>
  <si>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</si>
  <si>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</si>
  <si>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</si>
  <si>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</si>
  <si>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</si>
  <si>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</si>
  <si>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</si>
  <si>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</si>
  <si>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</si>
  <si>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</si>
  <si>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</si>
  <si>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</si>
  <si>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</si>
  <si>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</si>
  <si>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</si>
  <si>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</si>
  <si>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</si>
  <si>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</si>
  <si>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</si>
  <si>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</si>
  <si>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</si>
  <si>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</si>
  <si>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</si>
  <si>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</si>
  <si>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</si>
  <si>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</si>
  <si>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</si>
  <si>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</si>
  <si>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</si>
  <si>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</si>
  <si>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</si>
  <si>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</si>
  <si>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</si>
  <si>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</si>
  <si>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</si>
  <si>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</si>
  <si>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</si>
  <si>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</si>
  <si>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</si>
  <si>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</si>
  <si>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</si>
  <si>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</si>
  <si>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</si>
  <si>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</si>
  <si>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</si>
  <si>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</si>
  <si>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</si>
  <si>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</si>
  <si>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</si>
  <si>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</si>
  <si>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</si>
  <si>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</si>
  <si>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</si>
  <si>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</si>
  <si>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</si>
  <si>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</si>
  <si>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</si>
  <si>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</si>
  <si>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</si>
  <si>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</si>
  <si>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</si>
  <si>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</si>
  <si>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</si>
  <si>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</si>
  <si>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</si>
  <si>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</si>
  <si>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</si>
  <si>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</si>
  <si>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</si>
  <si>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</si>
  <si>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</si>
  <si>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</si>
  <si>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</si>
  <si>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</si>
  <si>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</si>
  <si>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</si>
  <si>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</si>
  <si>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</si>
  <si>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</si>
  <si>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</si>
  <si>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</si>
  <si>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</si>
  <si>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</si>
  <si>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</si>
  <si>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</si>
  <si>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</si>
  <si>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</si>
  <si>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</si>
  <si>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</si>
  <si>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</si>
  <si>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</si>
  <si>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</si>
  <si>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</si>
  <si>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</si>
  <si>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</si>
  <si>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</si>
  <si>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</si>
  <si>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</si>
  <si>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</si>
  <si>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</si>
  <si>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</si>
  <si>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</si>
  <si>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</si>
  <si>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</si>
  <si>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</si>
  <si>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</si>
  <si>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</si>
  <si>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</si>
  <si>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</si>
  <si>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</si>
  <si>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</si>
  <si>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</si>
  <si>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</si>
  <si>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</si>
  <si>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</si>
  <si>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</si>
  <si>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</si>
  <si>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</si>
  <si>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</si>
  <si>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</si>
  <si>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</si>
  <si>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</si>
  <si>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</si>
  <si>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</si>
  <si>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</si>
  <si>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</si>
  <si>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</si>
  <si>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</si>
  <si>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</si>
  <si>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</si>
  <si>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</si>
  <si>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</si>
  <si>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</si>
  <si>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</si>
  <si>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</si>
  <si>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</si>
  <si>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</si>
  <si>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</si>
  <si>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</si>
  <si>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</si>
  <si>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</si>
  <si>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</si>
  <si>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</si>
  <si>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</si>
  <si>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</si>
  <si>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</si>
  <si>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</si>
  <si>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</si>
  <si>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</si>
  <si>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</si>
  <si>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</si>
  <si>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</si>
  <si>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</si>
  <si>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</si>
  <si>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</si>
  <si>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</si>
  <si>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</si>
  <si>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</si>
  <si>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</si>
  <si>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</si>
  <si>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</si>
  <si>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</si>
  <si>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</si>
  <si>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</si>
  <si>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</si>
  <si>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</si>
  <si>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</si>
  <si>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</si>
  <si>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</si>
  <si>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</si>
  <si>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</si>
  <si>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</si>
  <si>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</si>
  <si>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</si>
  <si>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</si>
  <si>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</si>
  <si>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</si>
  <si>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</si>
  <si>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</si>
  <si>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</si>
  <si>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</si>
  <si>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</si>
  <si>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</si>
  <si>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</si>
  <si>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</si>
  <si>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</si>
  <si>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</si>
  <si>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</si>
  <si>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</si>
  <si>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</si>
  <si>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</si>
  <si>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</si>
  <si>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</si>
  <si>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</si>
  <si>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</si>
  <si>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</si>
  <si>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</si>
  <si>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</si>
  <si>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</si>
  <si>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</si>
  <si>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</si>
  <si>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</si>
  <si>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</si>
  <si>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</si>
  <si>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</si>
  <si>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</si>
  <si>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</si>
  <si>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</si>
  <si>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</si>
  <si>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</si>
  <si>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</si>
  <si>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</si>
  <si>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</si>
  <si>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</si>
  <si>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</si>
  <si>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</si>
  <si>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</si>
  <si>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</si>
  <si>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</si>
  <si>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</si>
  <si>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</si>
  <si>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</si>
  <si>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</si>
  <si>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</si>
  <si>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</si>
  <si>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</si>
  <si>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</si>
  <si>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</si>
  <si>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</si>
  <si>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</si>
  <si>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</si>
  <si>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</si>
  <si>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</si>
  <si>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</si>
  <si>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</si>
  <si>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</si>
  <si>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</si>
  <si>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</si>
  <si>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</si>
  <si>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</si>
  <si>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</si>
  <si>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</si>
  <si>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</si>
  <si>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</si>
  <si>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</si>
  <si>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</si>
  <si>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</si>
  <si>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</si>
  <si>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</si>
  <si>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</si>
  <si>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</si>
  <si>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</si>
  <si>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</si>
  <si>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</si>
  <si>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</si>
  <si>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</si>
  <si>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</si>
  <si>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</si>
  <si>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</si>
  <si>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</si>
  <si>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</si>
  <si>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</si>
  <si>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</si>
  <si>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</si>
  <si>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</si>
  <si>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</si>
  <si>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</si>
  <si>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</si>
  <si>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</si>
  <si>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</si>
  <si>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</si>
  <si>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</si>
  <si>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</si>
  <si>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</si>
  <si>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</si>
  <si>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</si>
  <si>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</si>
  <si>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</si>
  <si>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</si>
  <si>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</si>
  <si>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</si>
  <si>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</si>
  <si>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</si>
  <si>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</si>
  <si>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</si>
  <si>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</si>
  <si>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</si>
  <si>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</si>
  <si>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</si>
  <si>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</si>
  <si>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</si>
  <si>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</si>
  <si>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</si>
  <si>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</si>
  <si>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</si>
  <si>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</si>
  <si>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</si>
  <si>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</si>
  <si>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</si>
  <si>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</si>
  <si>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</si>
  <si>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</si>
  <si>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</si>
  <si>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</si>
  <si>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</si>
  <si>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</si>
  <si>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</si>
  <si>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</si>
  <si>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</si>
  <si>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</si>
  <si>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</si>
  <si>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</si>
  <si>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</si>
  <si>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</si>
  <si>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</si>
  <si>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</si>
  <si>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</si>
  <si>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</si>
  <si>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</si>
  <si>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</si>
  <si>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</si>
  <si>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</si>
  <si>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</si>
  <si>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</si>
  <si>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</si>
  <si>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</si>
  <si>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</si>
  <si>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</si>
  <si>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</si>
  <si>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</si>
  <si>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</si>
  <si>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</si>
  <si>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</si>
  <si>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</si>
  <si>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</si>
  <si>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</si>
  <si>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</si>
  <si>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</si>
  <si>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</si>
  <si>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</si>
  <si>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</si>
  <si>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</si>
  <si>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</si>
  <si>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</si>
  <si>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</si>
  <si>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</si>
  <si>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</si>
  <si>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</si>
  <si>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</si>
  <si>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</si>
  <si>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</si>
  <si>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</si>
  <si>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</si>
  <si>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</si>
  <si>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</si>
  <si>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</si>
  <si>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</si>
  <si>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</si>
  <si>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</si>
  <si>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</si>
  <si>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</si>
  <si>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</si>
  <si>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</si>
  <si>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</si>
  <si>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</si>
  <si>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</si>
  <si>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</si>
  <si>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</si>
  <si>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</si>
  <si>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</si>
  <si>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</si>
  <si>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</si>
  <si>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</si>
  <si>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</si>
  <si>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</si>
  <si>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</si>
  <si>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</si>
  <si>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</si>
  <si>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</si>
  <si>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</si>
  <si>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</si>
  <si>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</si>
  <si>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</si>
  <si>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</si>
  <si>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</si>
  <si>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</si>
  <si>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</si>
  <si>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</si>
  <si>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</si>
  <si>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</si>
  <si>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</si>
  <si>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</si>
  <si>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</si>
  <si>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</si>
  <si>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</si>
  <si>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</si>
  <si>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</si>
  <si>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</si>
  <si>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</si>
  <si>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</si>
  <si>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</si>
  <si>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</si>
  <si>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</si>
  <si>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</si>
  <si>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</si>
  <si>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</si>
  <si>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</si>
  <si>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</si>
  <si>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</si>
  <si>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</si>
  <si>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</si>
  <si>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</si>
  <si>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</si>
  <si>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</si>
  <si>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</si>
  <si>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</si>
  <si>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</si>
  <si>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</si>
  <si>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</si>
  <si>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</si>
  <si>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</si>
  <si>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</si>
  <si>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</si>
  <si>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</si>
  <si>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</si>
  <si>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</si>
  <si>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</si>
  <si>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</si>
  <si>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</si>
  <si>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</si>
  <si>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</si>
  <si>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</si>
  <si>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</si>
  <si>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</si>
  <si>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</si>
  <si>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</si>
  <si>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</si>
  <si>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</si>
  <si>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</si>
  <si>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</si>
  <si>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</si>
  <si>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</si>
  <si>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</si>
  <si>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</si>
  <si>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</si>
  <si>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</si>
  <si>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</si>
  <si>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</si>
  <si>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</si>
  <si>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</si>
  <si>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</si>
  <si>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</si>
  <si>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</si>
  <si>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</si>
  <si>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</si>
  <si>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</si>
  <si>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</si>
  <si>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</si>
  <si>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</si>
  <si>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</si>
  <si>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</si>
  <si>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</si>
  <si>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</si>
  <si>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</si>
  <si>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</si>
  <si>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</si>
  <si>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</si>
  <si>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</si>
  <si>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</si>
  <si>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</si>
  <si>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</si>
  <si>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</si>
  <si>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</si>
  <si>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</si>
  <si>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</si>
  <si>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</si>
  <si>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</si>
  <si>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</si>
  <si>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</si>
  <si>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</si>
  <si>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</si>
  <si>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</si>
  <si>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</si>
  <si>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</si>
  <si>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</si>
  <si>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</si>
  <si>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</si>
  <si>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</si>
  <si>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</si>
  <si>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</si>
  <si>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</si>
  <si>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</si>
  <si>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</si>
  <si>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</si>
  <si>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</si>
  <si>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</si>
  <si>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</si>
  <si>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</si>
  <si>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</si>
  <si>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</si>
  <si>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</si>
  <si>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</si>
  <si>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</si>
  <si>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</si>
  <si>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</si>
  <si>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</si>
  <si>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</si>
  <si>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</si>
  <si>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</si>
  <si>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</si>
  <si>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</si>
  <si>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</si>
  <si>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</si>
  <si>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</si>
  <si>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</si>
  <si>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</si>
  <si>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</si>
  <si>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</si>
  <si>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</si>
  <si>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</si>
  <si>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</si>
  <si>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</si>
  <si>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</si>
  <si>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</si>
  <si>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</si>
  <si>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</si>
  <si>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</si>
  <si>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</si>
  <si>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</si>
  <si>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</si>
  <si>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</si>
  <si>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</si>
  <si>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</si>
  <si>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</si>
  <si>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</si>
  <si>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</si>
  <si>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</si>
  <si>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</si>
  <si>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</si>
  <si>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</si>
  <si>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</si>
  <si>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</si>
  <si>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</si>
  <si>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</si>
  <si>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</si>
  <si>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</si>
  <si>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</si>
  <si>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</si>
  <si>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</si>
  <si>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</si>
  <si>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</si>
  <si>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</si>
  <si>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</si>
  <si>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</si>
  <si>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</si>
  <si>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</si>
  <si>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</si>
  <si>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</si>
  <si>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</si>
  <si>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</si>
  <si>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</si>
  <si>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</si>
  <si>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</si>
  <si>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</si>
  <si>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</si>
  <si>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</si>
  <si>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</si>
  <si>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</si>
  <si>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</si>
  <si>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</si>
  <si>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</si>
  <si>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</si>
  <si>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</si>
  <si>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</si>
  <si>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</si>
  <si>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</si>
  <si>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</si>
  <si>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</si>
  <si>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</si>
  <si>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</si>
  <si>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</si>
  <si>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</si>
  <si>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</si>
  <si>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</si>
  <si>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</si>
  <si>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</si>
  <si>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</si>
  <si>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</si>
  <si>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</si>
  <si>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</si>
  <si>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</si>
  <si>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</si>
  <si>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</si>
  <si>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</si>
  <si>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</si>
  <si>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</si>
  <si>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</si>
  <si>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</si>
  <si>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</si>
  <si>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</si>
  <si>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</si>
  <si>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</si>
  <si>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</si>
  <si>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</si>
  <si>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</si>
  <si>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</si>
  <si>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</si>
  <si>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</si>
  <si>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</si>
  <si>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</si>
  <si>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</si>
  <si>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</si>
  <si>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</si>
  <si>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</si>
  <si>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</si>
  <si>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</si>
  <si>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</si>
  <si>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</si>
  <si>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</si>
  <si>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</si>
  <si>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</si>
  <si>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</si>
  <si>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</si>
  <si>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</si>
  <si>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</si>
  <si>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</si>
  <si>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</si>
  <si>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</si>
  <si>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</si>
  <si>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</si>
  <si>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</si>
  <si>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</si>
  <si>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</si>
  <si>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</si>
  <si>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</si>
  <si>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</si>
  <si>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</si>
  <si>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</si>
  <si>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</si>
  <si>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</si>
  <si>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</si>
  <si>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</si>
  <si>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</si>
  <si>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</si>
  <si>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</si>
  <si>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</si>
  <si>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</si>
  <si>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</si>
  <si>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</si>
  <si>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</si>
  <si>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</si>
  <si>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</si>
  <si>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</si>
  <si>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</si>
  <si>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</si>
  <si>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</si>
  <si>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</si>
  <si>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</si>
  <si>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</si>
  <si>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</si>
  <si>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</si>
  <si>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</si>
  <si>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</si>
  <si>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</si>
  <si>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</si>
  <si>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</si>
  <si>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</si>
  <si>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</si>
  <si>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</si>
  <si>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</si>
  <si>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</si>
  <si>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</si>
  <si>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</si>
  <si>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</si>
  <si>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</si>
  <si>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</si>
  <si>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</si>
  <si>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</si>
  <si>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</si>
  <si>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</si>
  <si>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</si>
  <si>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</si>
  <si>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</si>
  <si>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</si>
  <si>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</si>
  <si>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</si>
  <si>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</si>
  <si>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</si>
  <si>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</si>
  <si>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</si>
  <si>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</si>
  <si>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</si>
  <si>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</si>
  <si>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</si>
  <si>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</si>
  <si>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</si>
  <si>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</si>
  <si>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</si>
  <si>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</si>
  <si>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</si>
  <si>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</si>
  <si>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</si>
  <si>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</si>
  <si>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</si>
  <si>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</si>
  <si>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</si>
  <si>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</si>
  <si>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</si>
  <si>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</si>
  <si>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</si>
  <si>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</si>
  <si>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</si>
  <si>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</si>
  <si>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</si>
  <si>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</si>
  <si>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</si>
  <si>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</si>
  <si>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</si>
  <si>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</si>
  <si>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</si>
  <si>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</si>
  <si>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</si>
  <si>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</si>
  <si>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</si>
  <si>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</si>
  <si>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</si>
  <si>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</si>
  <si>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</si>
  <si>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</si>
  <si>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</si>
  <si>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</si>
  <si>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</si>
  <si>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</si>
  <si>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</si>
  <si>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</si>
  <si>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</si>
  <si>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</si>
  <si>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</si>
  <si>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</si>
  <si>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</si>
  <si>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</si>
  <si>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</si>
  <si>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</si>
  <si>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</si>
  <si>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</si>
  <si>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</si>
  <si>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</si>
  <si>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</si>
  <si>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</si>
  <si>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</si>
  <si>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</si>
  <si>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</si>
  <si>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</si>
  <si>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</si>
  <si>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</si>
  <si>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</si>
  <si>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</si>
  <si>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</si>
  <si>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</si>
  <si>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</si>
  <si>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</si>
  <si>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</si>
  <si>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</si>
  <si>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</si>
  <si>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</si>
  <si>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</si>
  <si>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</si>
  <si>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</si>
  <si>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</si>
  <si>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</si>
  <si>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</si>
  <si>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</si>
  <si>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</si>
  <si>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</si>
  <si>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</si>
  <si>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</si>
  <si>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</si>
  <si>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</si>
  <si>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</si>
  <si>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</si>
  <si>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</si>
  <si>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</si>
  <si>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</si>
  <si>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</si>
  <si>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</si>
  <si>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</si>
  <si>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</si>
  <si>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</si>
  <si>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</si>
  <si>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</si>
  <si>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</si>
  <si>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</si>
  <si>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</si>
  <si>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</si>
  <si>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</si>
  <si>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</si>
  <si>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</si>
  <si>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</si>
  <si>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</si>
  <si>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</si>
  <si>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</si>
  <si>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</si>
  <si>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</si>
  <si>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</si>
  <si>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</si>
  <si>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</si>
  <si>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</si>
  <si>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</si>
  <si>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</si>
  <si>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</si>
  <si>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</si>
  <si>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</si>
  <si>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</si>
  <si>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</si>
  <si>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</si>
  <si>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</si>
  <si>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</si>
  <si>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</si>
  <si>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</si>
  <si>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</si>
  <si>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</si>
  <si>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</si>
  <si>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</si>
  <si>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</si>
  <si>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</si>
  <si>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</si>
  <si>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</si>
  <si>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</si>
  <si>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</si>
  <si>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</si>
  <si>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</si>
  <si>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</si>
  <si>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</si>
  <si>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</si>
  <si>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</si>
  <si>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</si>
  <si>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</si>
  <si>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</si>
  <si>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</si>
  <si>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</si>
  <si>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</si>
  <si>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</si>
  <si>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</si>
  <si>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</si>
  <si>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</si>
  <si>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</si>
  <si>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</si>
  <si>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</si>
  <si>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</si>
  <si>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</si>
  <si>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</si>
  <si>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</si>
  <si>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</si>
  <si>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</si>
  <si>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</si>
  <si>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</si>
  <si>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</si>
  <si>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</si>
  <si>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</si>
  <si>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</si>
  <si>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</si>
  <si>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</si>
  <si>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</si>
  <si>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</si>
  <si>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</si>
  <si>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</si>
  <si>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</si>
  <si>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</si>
  <si>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</si>
  <si>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</si>
  <si>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</si>
  <si>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</si>
  <si>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</si>
  <si>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</si>
  <si>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</si>
  <si>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</si>
  <si>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</si>
  <si>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</si>
  <si>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</si>
  <si>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</si>
  <si>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</si>
  <si>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</si>
  <si>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</si>
  <si>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</si>
  <si>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</si>
  <si>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</si>
  <si>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</si>
  <si>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</si>
  <si>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</si>
  <si>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</si>
  <si>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</si>
  <si>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</si>
  <si>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</si>
  <si>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</si>
  <si>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</si>
  <si>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</si>
  <si>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</si>
  <si>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</si>
  <si>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</si>
  <si>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</si>
  <si>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</si>
  <si>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</si>
  <si>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</si>
  <si>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</si>
  <si>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</si>
  <si>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</si>
  <si>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</si>
  <si>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</si>
  <si>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</si>
  <si>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</si>
  <si>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</si>
  <si>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</si>
  <si>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</si>
  <si>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</si>
  <si>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</si>
  <si>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</si>
  <si>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</si>
  <si>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</si>
  <si>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</si>
  <si>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</si>
  <si>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</si>
  <si>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</si>
  <si>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</si>
  <si>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</si>
  <si>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</si>
  <si>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</si>
  <si>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</si>
  <si>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</si>
  <si>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</si>
  <si>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</si>
  <si>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</si>
  <si>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</si>
  <si>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</si>
  <si>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</si>
  <si>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</si>
  <si>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</si>
  <si>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</si>
  <si>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</si>
  <si>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</si>
  <si>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</si>
  <si>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</si>
  <si>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</si>
  <si>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</si>
  <si>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</si>
  <si>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</si>
  <si>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</si>
  <si>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</si>
  <si>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</si>
  <si>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</si>
  <si>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</si>
  <si>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</si>
  <si>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</si>
  <si>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</si>
  <si>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</si>
  <si>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</si>
  <si>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</si>
  <si>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</si>
  <si>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</si>
  <si>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</si>
  <si>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</si>
  <si>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</si>
  <si>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</si>
  <si>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</si>
  <si>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</si>
  <si>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</si>
  <si>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</si>
  <si>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</si>
  <si>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</si>
  <si>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</si>
  <si>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</si>
  <si>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</si>
  <si>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</si>
  <si>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</si>
  <si>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</si>
  <si>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</si>
  <si>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</si>
  <si>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</si>
  <si>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</si>
  <si>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</si>
  <si>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</si>
  <si>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</si>
  <si>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</si>
  <si>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</si>
  <si>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</si>
  <si>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</si>
  <si>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</si>
  <si>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</si>
  <si>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</si>
  <si>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</si>
  <si>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</si>
  <si>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</si>
  <si>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</si>
  <si>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</si>
  <si>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</si>
  <si>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</si>
  <si>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</si>
  <si>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</si>
  <si>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</si>
  <si>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</si>
  <si>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</si>
  <si>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</si>
  <si>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</si>
  <si>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</si>
  <si>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</si>
  <si>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</si>
  <si>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</si>
  <si>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</si>
  <si>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</si>
  <si>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</si>
  <si>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</si>
  <si>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</si>
  <si>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</si>
  <si>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</si>
  <si>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</si>
  <si>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</si>
  <si>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</si>
  <si>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</si>
  <si>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</si>
  <si>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</si>
  <si>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</si>
  <si>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</si>
  <si>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</si>
  <si>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</si>
  <si>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</si>
  <si>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</si>
  <si>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</si>
  <si>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</si>
  <si>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</si>
  <si>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</si>
  <si>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</si>
  <si>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</si>
  <si>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</si>
  <si>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</si>
  <si>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</si>
  <si>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</si>
  <si>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</si>
  <si>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</si>
  <si>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</si>
  <si>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</si>
  <si>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</si>
  <si>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</si>
  <si>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</si>
  <si>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</si>
  <si>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</si>
  <si>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</si>
  <si>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</si>
  <si>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</si>
  <si>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</si>
  <si>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</si>
  <si>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</si>
  <si>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</si>
  <si>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</si>
  <si>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</si>
  <si>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</si>
  <si>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</si>
  <si>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</si>
  <si>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</si>
  <si>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</si>
  <si>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</si>
  <si>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</si>
  <si>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</si>
  <si>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</si>
  <si>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</si>
  <si>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</si>
  <si>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</si>
  <si>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</si>
  <si>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</si>
  <si>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</si>
  <si>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</si>
  <si>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</si>
  <si>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</si>
  <si>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</si>
  <si>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</si>
  <si>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</si>
  <si>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</si>
  <si>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</si>
  <si>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</si>
  <si>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</si>
  <si>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</si>
  <si>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</si>
  <si>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</si>
  <si>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</si>
  <si>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</si>
  <si>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</si>
  <si>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</si>
  <si>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</si>
  <si>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</si>
  <si>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</si>
  <si>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</si>
  <si>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</si>
  <si>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</si>
  <si>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</si>
  <si>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</si>
  <si>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</si>
  <si>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</si>
  <si>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</si>
  <si>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</si>
  <si>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</si>
  <si>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</si>
  <si>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</si>
  <si>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</si>
  <si>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</si>
  <si>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</si>
  <si>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</si>
  <si>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</si>
  <si>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</si>
  <si>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</si>
  <si>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</si>
  <si>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</si>
  <si>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</si>
  <si>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</si>
  <si>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</si>
  <si>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</si>
  <si>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</si>
  <si>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</si>
  <si>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</si>
  <si>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</si>
  <si>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</si>
  <si>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</si>
  <si>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</si>
  <si>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</si>
  <si>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</si>
  <si>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</si>
  <si>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</si>
  <si>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</si>
  <si>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</si>
  <si>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</si>
  <si>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</si>
  <si>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</si>
  <si>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</si>
  <si>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</si>
  <si>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</si>
  <si>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</si>
  <si>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</si>
  <si>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</si>
  <si>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</si>
  <si>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</si>
  <si>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</si>
  <si>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</si>
  <si>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</si>
  <si>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</si>
  <si>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</si>
  <si>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</si>
  <si>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</si>
  <si>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</si>
  <si>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</si>
  <si>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</si>
  <si>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</si>
  <si>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</si>
  <si>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</si>
  <si>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</si>
  <si>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</si>
  <si>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</si>
  <si>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</si>
  <si>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</si>
  <si>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</si>
  <si>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</si>
  <si>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</si>
  <si>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</si>
  <si>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</si>
  <si>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</si>
  <si>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</si>
  <si>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</si>
  <si>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</si>
  <si>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</si>
  <si>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</si>
  <si>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</si>
  <si>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</si>
  <si>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</si>
  <si>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</si>
  <si>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</si>
  <si>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</si>
  <si>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</si>
  <si>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</si>
  <si>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</si>
  <si>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</si>
  <si>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</si>
  <si>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</si>
  <si>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</si>
  <si>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</si>
  <si>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</si>
  <si>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</si>
  <si>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</si>
  <si>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</si>
  <si>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</si>
  <si>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</si>
  <si>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</si>
  <si>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</si>
  <si>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</si>
  <si>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</si>
  <si>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</si>
  <si>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</si>
  <si>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</si>
  <si>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</si>
  <si>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</si>
  <si>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</si>
  <si>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</si>
  <si>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</si>
  <si>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</si>
  <si>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</si>
  <si>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</si>
  <si>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</si>
  <si>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</si>
  <si>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</si>
  <si>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</si>
  <si>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</si>
  <si>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</si>
  <si>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</si>
  <si>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</si>
  <si>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</si>
  <si>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</si>
  <si>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</si>
  <si>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</si>
  <si>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</si>
  <si>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</si>
  <si>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</si>
  <si>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</si>
  <si>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</si>
  <si>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</si>
  <si>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</si>
  <si>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</si>
  <si>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</si>
  <si>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</si>
  <si>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</si>
  <si>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</si>
  <si>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</si>
  <si>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</si>
  <si>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</si>
  <si>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</si>
  <si>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</si>
  <si>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</si>
  <si>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</si>
  <si>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</si>
  <si>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</si>
  <si>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</si>
  <si>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</si>
  <si>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</si>
  <si>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</si>
  <si>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</si>
  <si>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</si>
  <si>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</si>
  <si>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</si>
  <si>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</si>
  <si>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</si>
  <si>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</si>
  <si>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</si>
  <si>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</si>
  <si>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</si>
  <si>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</si>
  <si>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</si>
  <si>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</si>
  <si>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</si>
  <si>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</si>
  <si>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</si>
  <si>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</si>
  <si>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</si>
  <si>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</si>
  <si>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</si>
  <si>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</si>
  <si>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</si>
  <si>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</si>
  <si>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</si>
  <si>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</si>
  <si>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</si>
  <si>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</si>
  <si>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</si>
  <si>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</si>
  <si>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</si>
  <si>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</si>
  <si>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</si>
  <si>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</si>
  <si>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</si>
  <si>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</si>
  <si>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</si>
  <si>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</si>
  <si>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</si>
  <si>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</si>
  <si>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</si>
  <si>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</si>
  <si>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</si>
  <si>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</si>
  <si>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</si>
  <si>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</si>
  <si>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</si>
  <si>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</si>
  <si>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</si>
  <si>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</si>
  <si>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</si>
  <si>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</si>
  <si>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</si>
  <si>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</si>
  <si>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</si>
  <si>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</si>
  <si>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</si>
  <si>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</si>
  <si>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</si>
  <si>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</si>
  <si>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</si>
  <si>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</si>
  <si>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</si>
  <si>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</si>
  <si>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</si>
  <si>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</si>
  <si>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</si>
  <si>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</si>
  <si>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</si>
  <si>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</si>
  <si>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</si>
  <si>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</si>
  <si>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</si>
  <si>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</si>
  <si>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</si>
  <si>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</si>
  <si>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</si>
  <si>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</si>
  <si>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</si>
  <si>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</si>
  <si>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</si>
  <si>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</si>
  <si>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</si>
  <si>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</si>
  <si>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</si>
  <si>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</si>
  <si>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</si>
  <si>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</si>
  <si>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</si>
  <si>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</si>
  <si>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</si>
  <si>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</si>
  <si>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</si>
  <si>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</si>
  <si>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</si>
  <si>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</si>
  <si>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</si>
  <si>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</si>
  <si>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</si>
  <si>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</si>
  <si>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</si>
  <si>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</si>
  <si>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</si>
  <si>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</si>
  <si>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</si>
  <si>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</si>
  <si>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</si>
  <si>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</si>
  <si>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</si>
  <si>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</si>
  <si>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</si>
  <si>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</si>
  <si>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</si>
  <si>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</si>
  <si>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</si>
  <si>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</si>
  <si>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</si>
  <si>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</si>
  <si>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</si>
  <si>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</si>
  <si>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</si>
  <si>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</si>
  <si>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</si>
  <si>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</si>
  <si>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</si>
  <si>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</si>
  <si>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</si>
  <si>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</si>
  <si>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</si>
  <si>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</si>
  <si>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</si>
  <si>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</si>
  <si>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</si>
  <si>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</si>
  <si>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</si>
  <si>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</si>
  <si>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</si>
  <si>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</si>
  <si>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</si>
  <si>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</si>
  <si>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</si>
  <si>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</si>
  <si>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</si>
  <si>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</si>
  <si>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</si>
  <si>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</si>
  <si>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</si>
  <si>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</si>
  <si>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</si>
  <si>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</si>
  <si>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</si>
  <si>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</si>
  <si>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</si>
  <si>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</si>
  <si>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</si>
  <si>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</si>
  <si>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</si>
  <si>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</si>
  <si>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</si>
  <si>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</si>
  <si>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</si>
  <si>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</si>
  <si>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</si>
  <si>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</si>
  <si>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</si>
  <si>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</si>
  <si>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</si>
  <si>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</si>
  <si>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</si>
  <si>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</si>
  <si>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</si>
  <si>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</si>
  <si>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</si>
  <si>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</si>
  <si>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</si>
  <si>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</si>
  <si>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</si>
  <si>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</si>
  <si>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</si>
  <si>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</si>
  <si>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</si>
  <si>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</si>
  <si>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</si>
  <si>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</si>
  <si>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</si>
  <si>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</si>
  <si>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</si>
  <si>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</si>
  <si>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</si>
  <si>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</si>
  <si>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</si>
  <si>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</si>
  <si>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</si>
  <si>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</si>
  <si>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</si>
  <si>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</si>
  <si>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</si>
  <si>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</si>
  <si>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</si>
  <si>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</si>
  <si>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</si>
  <si>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</si>
  <si>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</si>
  <si>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</si>
  <si>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</si>
  <si>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</si>
  <si>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</si>
  <si>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</si>
  <si>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</si>
  <si>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</si>
  <si>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</si>
  <si>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</si>
  <si>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</si>
  <si>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</si>
  <si>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</si>
  <si>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</si>
  <si>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</si>
  <si>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</si>
  <si>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</si>
  <si>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</si>
  <si>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</si>
  <si>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</si>
  <si>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</si>
  <si>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</si>
  <si>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</si>
  <si>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</si>
  <si>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</si>
  <si>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</si>
  <si>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</si>
  <si>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</si>
  <si>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</si>
  <si>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</si>
  <si>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</si>
  <si>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</si>
  <si>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</si>
  <si>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</si>
  <si>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</si>
  <si>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</si>
  <si>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</si>
  <si>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</si>
  <si>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</si>
  <si>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</si>
  <si>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</si>
  <si>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</si>
  <si>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</si>
  <si>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</si>
  <si>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</si>
  <si>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</si>
  <si>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</si>
  <si>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</si>
  <si>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</si>
  <si>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</si>
  <si>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</si>
  <si>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</si>
  <si>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</si>
  <si>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</si>
  <si>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</si>
  <si>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</si>
  <si>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</si>
  <si>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</si>
  <si>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</si>
  <si>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</si>
  <si>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</si>
  <si>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</si>
  <si>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</si>
  <si>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</si>
  <si>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</si>
  <si>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</si>
  <si>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</si>
  <si>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</si>
  <si>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</si>
  <si>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</si>
  <si>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</si>
  <si>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</si>
  <si>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</si>
  <si>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</si>
  <si>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</si>
  <si>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</si>
  <si>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</si>
  <si>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</si>
  <si>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</si>
  <si>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</si>
  <si>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</si>
  <si>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</si>
  <si>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</si>
  <si>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</si>
  <si>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</si>
  <si>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</si>
  <si>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</si>
  <si>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</si>
  <si>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</si>
  <si>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</si>
  <si>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</si>
  <si>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</si>
  <si>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</si>
  <si>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</si>
  <si>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</si>
  <si>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</si>
  <si>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</si>
  <si>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</si>
  <si>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</si>
  <si>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</si>
  <si>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</si>
  <si>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</si>
  <si>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</si>
  <si>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</si>
  <si>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</si>
  <si>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</si>
  <si>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</si>
  <si>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</si>
  <si>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</si>
  <si>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</si>
  <si>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</si>
  <si>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</si>
  <si>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</si>
  <si>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</si>
  <si>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</si>
  <si>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</si>
  <si>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</si>
  <si>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</si>
  <si>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</si>
  <si>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</si>
  <si>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</si>
  <si>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</si>
  <si>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</si>
  <si>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</si>
  <si>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</si>
  <si>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</si>
  <si>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</si>
  <si>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</si>
  <si>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</si>
  <si>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</si>
  <si>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</si>
  <si>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</si>
  <si>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</si>
  <si>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</si>
  <si>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</si>
  <si>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</si>
  <si>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</si>
  <si>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</si>
  <si>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</si>
  <si>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</si>
  <si>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</si>
  <si>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</si>
  <si>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</si>
  <si>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</si>
  <si>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</si>
  <si>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</si>
  <si>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</si>
  <si>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</si>
  <si>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</si>
  <si>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</si>
  <si>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</si>
  <si>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</si>
  <si>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</si>
  <si>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</si>
  <si>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</si>
  <si>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</si>
  <si>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</si>
  <si>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</si>
  <si>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</si>
  <si>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</si>
  <si>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</si>
  <si>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</si>
  <si>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</si>
  <si>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</si>
  <si>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</si>
  <si>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</si>
  <si>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</si>
  <si>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</si>
  <si>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</si>
  <si>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</si>
  <si>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</si>
  <si>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</si>
  <si>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</si>
  <si>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</si>
  <si>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</si>
  <si>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</si>
  <si>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</si>
  <si>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</si>
  <si>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</si>
  <si>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</si>
  <si>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</si>
  <si>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</si>
  <si>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</si>
  <si>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</si>
  <si>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</si>
  <si>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</si>
  <si>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</si>
  <si>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</si>
  <si>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</si>
  <si>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</si>
  <si>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</si>
  <si>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</si>
  <si>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</si>
  <si>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</si>
  <si>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</si>
  <si>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</si>
  <si>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</si>
  <si>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</si>
  <si>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</si>
  <si>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</si>
  <si>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</si>
  <si>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</si>
  <si>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</si>
  <si>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</si>
  <si>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</si>
  <si>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</si>
  <si>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</si>
  <si>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</si>
  <si>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</si>
  <si>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</si>
  <si>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</si>
  <si>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</si>
  <si>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</si>
  <si>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</si>
  <si>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</si>
  <si>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</si>
  <si>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</si>
  <si>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</si>
  <si>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</si>
  <si>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</si>
  <si>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</si>
  <si>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</si>
  <si>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</si>
  <si>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</si>
  <si>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</si>
  <si>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</si>
  <si>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</si>
  <si>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</si>
  <si>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</si>
  <si>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</si>
  <si>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</si>
  <si>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</si>
  <si>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</si>
  <si>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</si>
  <si>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</si>
  <si>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</si>
  <si>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</si>
  <si>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</si>
  <si>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</si>
  <si>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</si>
  <si>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</si>
  <si>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</si>
  <si>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</si>
  <si>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</si>
  <si>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</si>
  <si>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</si>
  <si>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</si>
  <si>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</si>
  <si>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</si>
  <si>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</si>
  <si>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</si>
  <si>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</si>
  <si>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</si>
  <si>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</si>
  <si>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</si>
  <si>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</si>
  <si>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</si>
  <si>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</si>
  <si>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</si>
  <si>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</si>
  <si>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</si>
  <si>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</si>
  <si>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</si>
  <si>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</si>
  <si>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</si>
  <si>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</si>
  <si>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</si>
  <si>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</si>
  <si>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</si>
  <si>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</si>
  <si>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</si>
  <si>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</si>
  <si>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</si>
  <si>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</si>
  <si>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</si>
  <si>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</si>
  <si>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</si>
  <si>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</si>
  <si>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</si>
  <si>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</si>
  <si>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</si>
  <si>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</si>
  <si>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</si>
  <si>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</si>
  <si>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</si>
  <si>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</si>
  <si>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</si>
  <si>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</si>
  <si>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</si>
  <si>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</si>
  <si>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</si>
  <si>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</si>
  <si>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</si>
  <si>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</si>
  <si>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</si>
  <si>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</si>
  <si>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</si>
  <si>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</si>
  <si>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</si>
  <si>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</si>
  <si>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</si>
  <si>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</si>
  <si>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</si>
  <si>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</si>
  <si>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</si>
  <si>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</si>
  <si>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</si>
  <si>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</si>
  <si>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</si>
  <si>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</si>
  <si>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</si>
  <si>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</si>
  <si>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</si>
  <si>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</si>
  <si>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</si>
  <si>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</si>
  <si>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</si>
  <si>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</si>
  <si>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</si>
  <si>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</si>
  <si>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</si>
  <si>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</si>
  <si>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</si>
  <si>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</si>
  <si>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</si>
  <si>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</si>
  <si>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</si>
  <si>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</si>
  <si>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</si>
  <si>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</si>
  <si>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</si>
  <si>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</si>
  <si>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</si>
  <si>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</si>
  <si>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</si>
  <si>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</si>
  <si>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</si>
  <si>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</si>
  <si>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</si>
  <si>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</si>
  <si>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</si>
  <si>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</si>
  <si>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</si>
  <si>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</si>
  <si>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</si>
  <si>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</si>
  <si>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</si>
  <si>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</si>
  <si>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</si>
  <si>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</si>
  <si>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</si>
  <si>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</si>
  <si>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</si>
  <si>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</si>
  <si>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</si>
  <si>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</si>
  <si>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</si>
  <si>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</si>
  <si>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</si>
  <si>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</si>
  <si>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</si>
  <si>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</si>
  <si>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</si>
  <si>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</si>
  <si>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</si>
  <si>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</si>
  <si>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</si>
  <si>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</si>
  <si>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</si>
  <si>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</si>
  <si>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</si>
  <si>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</si>
  <si>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</si>
  <si>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</si>
  <si>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</si>
  <si>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</si>
  <si>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</si>
  <si>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</si>
  <si>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</si>
  <si>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</si>
  <si>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</si>
  <si>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</si>
  <si>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</si>
  <si>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</si>
  <si>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</si>
  <si>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</si>
  <si>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</si>
  <si>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</si>
  <si>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</si>
  <si>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</si>
  <si>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</si>
  <si>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</si>
  <si>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</si>
  <si>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</si>
  <si>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</si>
  <si>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</si>
  <si>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</si>
  <si>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</si>
  <si>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</si>
  <si>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</si>
  <si>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</si>
  <si>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</si>
  <si>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</si>
  <si>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</si>
  <si>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</si>
  <si>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</si>
  <si>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</si>
  <si>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</si>
  <si>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</si>
  <si>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</si>
  <si>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</si>
  <si>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</si>
  <si>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</si>
  <si>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</si>
  <si>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</si>
  <si>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</si>
  <si>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</si>
  <si>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</si>
  <si>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</si>
  <si>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</si>
  <si>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</si>
  <si>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</si>
  <si>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</si>
  <si>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</si>
  <si>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</si>
  <si>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</si>
  <si>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</si>
  <si>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</si>
  <si>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</si>
  <si>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</si>
  <si>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</si>
  <si>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</si>
  <si>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</si>
  <si>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</si>
  <si>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</si>
  <si>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</si>
  <si>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</si>
  <si>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</si>
  <si>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</si>
  <si>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</si>
  <si>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</si>
  <si>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</si>
  <si>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</si>
  <si>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</si>
  <si>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</si>
  <si>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</si>
  <si>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</si>
  <si>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</si>
  <si>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</si>
  <si>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</si>
  <si>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</si>
  <si>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</si>
  <si>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</si>
  <si>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</si>
  <si>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</si>
  <si>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</si>
  <si>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</si>
  <si>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</si>
  <si>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</si>
  <si>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</si>
  <si>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</si>
  <si>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</si>
  <si>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</si>
  <si>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</si>
  <si>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</si>
  <si>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</si>
  <si>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</si>
  <si>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</si>
  <si>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</si>
  <si>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</si>
  <si>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</si>
  <si>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</si>
  <si>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</si>
  <si>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</si>
  <si>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</si>
  <si>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</si>
  <si>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</si>
  <si>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</si>
  <si>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</si>
  <si>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</si>
  <si>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</si>
  <si>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</si>
  <si>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</si>
  <si>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</si>
  <si>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</si>
  <si>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</si>
  <si>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</si>
  <si>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</si>
  <si>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</si>
  <si>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</si>
  <si>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</si>
  <si>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</si>
  <si>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</si>
  <si>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</si>
  <si>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</si>
  <si>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</si>
  <si>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</si>
  <si>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</si>
  <si>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</si>
  <si>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</si>
  <si>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</si>
  <si>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</si>
  <si>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</si>
  <si>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</si>
  <si>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</si>
  <si>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</si>
  <si>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</si>
  <si>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</si>
  <si>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</si>
  <si>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</si>
  <si>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</si>
  <si>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</si>
  <si>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</si>
  <si>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</si>
  <si>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</si>
  <si>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</si>
  <si>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</si>
  <si>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</si>
  <si>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</si>
  <si>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</si>
  <si>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</si>
  <si>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</si>
  <si>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</si>
  <si>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</si>
  <si>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</si>
  <si>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</si>
  <si>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</si>
  <si>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</si>
  <si>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</si>
  <si>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</si>
  <si>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</si>
  <si>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</si>
  <si>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</si>
  <si>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</si>
  <si>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</si>
  <si>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</si>
  <si>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</si>
  <si>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</si>
  <si>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</si>
  <si>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</si>
  <si>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</si>
  <si>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</si>
  <si>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</si>
  <si>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</si>
  <si>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</si>
  <si>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</si>
  <si>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</si>
  <si>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</si>
  <si>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</si>
  <si>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</si>
  <si>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</si>
  <si>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</si>
  <si>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</si>
  <si>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</si>
  <si>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</si>
  <si>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</si>
  <si>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</si>
  <si>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</si>
  <si>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</si>
  <si>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</si>
  <si>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</si>
  <si>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</si>
  <si>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</si>
  <si>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</si>
  <si>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</si>
  <si>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</si>
  <si>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</si>
  <si>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</si>
  <si>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</si>
  <si>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</si>
  <si>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</si>
  <si>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</si>
  <si>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</si>
  <si>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</si>
  <si>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</si>
  <si>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</si>
  <si>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</si>
  <si>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</si>
  <si>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</si>
  <si>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</si>
  <si>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</si>
  <si>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</si>
  <si>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</si>
  <si>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</si>
  <si>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</si>
  <si>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</si>
  <si>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</si>
  <si>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</si>
  <si>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</si>
  <si>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</si>
  <si>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</si>
  <si>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</si>
  <si>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</si>
  <si>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</si>
  <si>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</si>
  <si>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</si>
  <si>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</si>
  <si>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</si>
  <si>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</si>
  <si>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</si>
  <si>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</si>
  <si>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</si>
  <si>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</si>
  <si>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</si>
  <si>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</si>
  <si>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</si>
  <si>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</si>
  <si>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</si>
  <si>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</si>
  <si>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</si>
  <si>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</si>
  <si>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</si>
  <si>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</si>
  <si>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</si>
  <si>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</si>
  <si>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</si>
  <si>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</si>
  <si>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</si>
  <si>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</si>
  <si>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</si>
  <si>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</si>
  <si>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</si>
  <si>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</si>
  <si>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</si>
  <si>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</si>
  <si>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</si>
  <si>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</si>
  <si>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</si>
  <si>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</si>
  <si>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</si>
  <si>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</si>
  <si>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</si>
  <si>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</si>
  <si>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</si>
  <si>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</si>
  <si>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</si>
  <si>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</si>
  <si>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</si>
  <si>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</si>
  <si>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</si>
  <si>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</si>
  <si>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</si>
  <si>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</si>
  <si>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</si>
  <si>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</si>
  <si>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</si>
  <si>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</si>
  <si>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</si>
  <si>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</si>
  <si>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</si>
  <si>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</si>
  <si>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</si>
  <si>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</si>
  <si>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</si>
  <si>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</si>
  <si>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</si>
  <si>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</si>
  <si>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</si>
  <si>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</si>
  <si>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</si>
  <si>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</si>
  <si>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</si>
  <si>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</si>
  <si>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</si>
  <si>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</si>
  <si>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</si>
  <si>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</si>
  <si>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</si>
  <si>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</si>
  <si>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</si>
  <si>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</si>
  <si>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</si>
  <si>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</si>
  <si>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</si>
  <si>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</si>
  <si>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</si>
  <si>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</si>
  <si>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</si>
  <si>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</si>
  <si>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</si>
  <si>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</si>
  <si>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</si>
  <si>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</si>
  <si>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</si>
  <si>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</si>
  <si>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</si>
  <si>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</si>
  <si>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</si>
  <si>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</si>
  <si>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</si>
  <si>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</si>
  <si>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</si>
  <si>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</si>
  <si>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</si>
  <si>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</si>
  <si>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</si>
  <si>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</si>
  <si>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</si>
  <si>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</si>
  <si>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</si>
  <si>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</si>
  <si>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</si>
  <si>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</si>
  <si>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</si>
  <si>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</si>
  <si>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</si>
  <si>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</si>
  <si>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</si>
  <si>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</si>
  <si>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</si>
  <si>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</si>
  <si>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</si>
  <si>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</si>
  <si>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</si>
  <si>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</si>
  <si>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</si>
  <si>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</si>
  <si>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</si>
  <si>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</si>
  <si>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</si>
  <si>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</si>
  <si>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</si>
  <si>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</si>
  <si>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</si>
  <si>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</si>
  <si>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</si>
  <si>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</si>
  <si>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</si>
  <si>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</si>
  <si>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</si>
  <si>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</si>
  <si>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</si>
  <si>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</si>
  <si>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</si>
  <si>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</si>
  <si>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</si>
  <si>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</si>
  <si>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</si>
  <si>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</si>
  <si>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</si>
  <si>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</si>
  <si>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</si>
  <si>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</si>
  <si>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</si>
  <si>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</si>
  <si>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</si>
  <si>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</si>
  <si>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</si>
  <si>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</si>
  <si>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</si>
  <si>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</si>
  <si>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</si>
  <si>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</si>
  <si>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</si>
  <si>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</si>
  <si>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</si>
  <si>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</si>
  <si>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</si>
  <si>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</si>
  <si>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</si>
  <si>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</si>
  <si>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</si>
  <si>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</si>
  <si>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</si>
  <si>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</si>
  <si>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</si>
  <si>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</si>
  <si>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</si>
  <si>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</si>
  <si>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</si>
  <si>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</si>
  <si>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</si>
  <si>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</si>
  <si>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</si>
  <si>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</si>
  <si>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</si>
  <si>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</si>
  <si>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</si>
  <si>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</si>
  <si>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</si>
  <si>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</si>
  <si>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</si>
  <si>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</si>
  <si>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</si>
  <si>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</si>
  <si>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</si>
  <si>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</si>
  <si>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</si>
  <si>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</si>
  <si>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</si>
  <si>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</si>
  <si>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</si>
  <si>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</si>
  <si>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</si>
  <si>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</si>
  <si>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</si>
  <si>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</si>
  <si>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</si>
  <si>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</si>
  <si>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</si>
  <si>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</si>
  <si>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</si>
  <si>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</si>
  <si>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</si>
  <si>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</si>
  <si>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</si>
  <si>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</si>
  <si>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</si>
  <si>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</si>
  <si>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</si>
  <si>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</si>
  <si>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</si>
  <si>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</si>
  <si>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</si>
  <si>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</si>
  <si>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</si>
  <si>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</si>
  <si>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</si>
  <si>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</si>
  <si>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</si>
  <si>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</si>
  <si>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</si>
  <si>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</si>
  <si>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</si>
  <si>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</si>
  <si>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</si>
  <si>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</si>
  <si>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</si>
  <si>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</si>
  <si>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</si>
  <si>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</si>
  <si>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</si>
  <si>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</si>
  <si>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</si>
  <si>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</si>
  <si>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</si>
  <si>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</si>
  <si>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</si>
  <si>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</si>
  <si>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</si>
  <si>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</si>
  <si>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</si>
  <si>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</si>
  <si>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</si>
  <si>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</si>
  <si>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</si>
  <si>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</si>
  <si>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</si>
  <si>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</si>
  <si>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</si>
  <si>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</si>
  <si>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</si>
  <si>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</si>
  <si>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</si>
  <si>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</si>
  <si>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</si>
  <si>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</si>
  <si>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</si>
  <si>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</si>
  <si>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</si>
  <si>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</si>
  <si>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</si>
  <si>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</si>
  <si>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</si>
  <si>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</si>
  <si>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</si>
  <si>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</si>
  <si>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</si>
  <si>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</si>
  <si>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</si>
  <si>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</si>
  <si>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</si>
  <si>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</si>
  <si>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</si>
  <si>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</si>
  <si>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</si>
  <si>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</si>
  <si>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</si>
  <si>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</si>
  <si>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</si>
  <si>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</si>
  <si>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</si>
  <si>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</si>
  <si>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</si>
  <si>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</si>
  <si>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</si>
  <si>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</si>
  <si>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</si>
  <si>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</si>
  <si>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</si>
  <si>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</si>
  <si>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</si>
  <si>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</si>
  <si>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</si>
  <si>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</si>
  <si>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</si>
  <si>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</si>
  <si>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</si>
  <si>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</si>
  <si>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</si>
  <si>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</si>
  <si>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</si>
  <si>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</si>
  <si>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</si>
  <si>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</si>
  <si>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</si>
  <si>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</si>
  <si>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</si>
  <si>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</si>
  <si>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</si>
  <si>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</si>
  <si>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</si>
  <si>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</si>
  <si>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</si>
  <si>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</si>
  <si>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</si>
  <si>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</si>
  <si>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</si>
  <si>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</si>
  <si>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</si>
  <si>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</si>
  <si>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</si>
  <si>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</si>
  <si>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</si>
  <si>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</si>
  <si>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</si>
  <si>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</si>
  <si>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</si>
  <si>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</si>
  <si>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</si>
  <si>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</si>
  <si>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</si>
  <si>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</si>
  <si>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</si>
  <si>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</si>
  <si>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</si>
  <si>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</si>
  <si>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</si>
  <si>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</si>
  <si>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</si>
  <si>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</si>
  <si>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</si>
  <si>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</si>
  <si>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</si>
  <si>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</si>
  <si>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</si>
  <si>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</si>
  <si>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</si>
  <si>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</si>
  <si>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</si>
  <si>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</si>
  <si>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</si>
  <si>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</si>
  <si>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</si>
  <si>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</si>
  <si>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</si>
  <si>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</si>
  <si>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</si>
  <si>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</si>
  <si>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</si>
  <si>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</si>
  <si>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</si>
  <si>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</si>
  <si>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</si>
  <si>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</si>
  <si>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</si>
  <si>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</si>
  <si>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</si>
  <si>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</si>
  <si>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</si>
  <si>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</si>
  <si>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</si>
  <si>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</si>
  <si>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</si>
  <si>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</si>
  <si>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</si>
  <si>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</si>
  <si>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</si>
  <si>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</si>
  <si>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</si>
  <si>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</si>
  <si>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</si>
  <si>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</si>
  <si>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</si>
  <si>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</si>
  <si>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</si>
  <si>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</si>
  <si>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</si>
  <si>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</si>
  <si>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</si>
  <si>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</si>
  <si>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</si>
  <si>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</si>
  <si>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</si>
  <si>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</si>
  <si>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</si>
  <si>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</si>
  <si>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</si>
  <si>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</si>
  <si>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</si>
  <si>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</si>
  <si>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</si>
  <si>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</si>
  <si>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</si>
  <si>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</si>
  <si>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</si>
  <si>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</si>
  <si>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</si>
  <si>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</si>
  <si>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</si>
  <si>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</si>
  <si>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</si>
  <si>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</si>
  <si>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</si>
  <si>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</si>
  <si>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</si>
  <si>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</si>
  <si>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</si>
  <si>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</si>
  <si>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</si>
  <si>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</si>
  <si>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</si>
  <si>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</si>
  <si>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</si>
  <si>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</si>
  <si>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</si>
  <si>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</si>
  <si>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</si>
  <si>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</si>
  <si>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</si>
  <si>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</si>
  <si>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</si>
  <si>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</si>
  <si>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</si>
  <si>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</si>
  <si>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</si>
  <si>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</si>
  <si>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</si>
  <si>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</si>
  <si>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</si>
  <si>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</si>
  <si>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</si>
  <si>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</si>
  <si>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</si>
  <si>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</si>
  <si>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</si>
  <si>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</si>
  <si>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</si>
  <si>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</si>
  <si>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</si>
  <si>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</si>
  <si>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</si>
  <si>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</si>
  <si>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</si>
  <si>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</si>
  <si>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</si>
  <si>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</si>
  <si>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</si>
  <si>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</si>
  <si>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</si>
  <si>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</si>
  <si>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</si>
  <si>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</si>
  <si>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</si>
  <si>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</si>
  <si>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</si>
  <si>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</si>
  <si>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</si>
  <si>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</si>
  <si>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</si>
  <si>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</si>
  <si>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</si>
  <si>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</si>
  <si>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</si>
  <si>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</si>
  <si>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</si>
  <si>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</si>
  <si>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</si>
  <si>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</si>
  <si>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</si>
  <si>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</si>
  <si>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</si>
  <si>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</si>
  <si>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</si>
  <si>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</si>
  <si>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</si>
  <si>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</si>
  <si>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</si>
  <si>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</si>
  <si>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</si>
  <si>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</si>
  <si>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</si>
  <si>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</si>
  <si>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</si>
  <si>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</si>
  <si>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</si>
  <si>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</si>
  <si>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</si>
  <si>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</si>
  <si>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</si>
  <si>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</si>
  <si>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</si>
  <si>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</si>
  <si>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</si>
  <si>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</si>
  <si>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</si>
  <si>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</si>
  <si>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</si>
  <si>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</si>
  <si>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</si>
  <si>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</si>
  <si>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</si>
  <si>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</si>
  <si>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</si>
  <si>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</si>
  <si>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</si>
  <si>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</si>
  <si>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</si>
  <si>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</si>
  <si>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</si>
  <si>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</si>
  <si>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</si>
  <si>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</si>
  <si>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</si>
  <si>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</si>
  <si>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</si>
  <si>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</si>
  <si>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</si>
  <si>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</si>
  <si>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</si>
  <si>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</si>
  <si>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</si>
  <si>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</si>
  <si>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</si>
  <si>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</si>
  <si>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</si>
  <si>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</si>
  <si>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</si>
  <si>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</si>
  <si>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</si>
  <si>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</si>
  <si>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</si>
  <si>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</si>
  <si>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</si>
  <si>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</si>
  <si>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</si>
  <si>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</si>
  <si>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</si>
  <si>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</si>
  <si>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</si>
  <si>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</si>
  <si>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</si>
  <si>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</si>
  <si>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</si>
  <si>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</si>
  <si>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</si>
  <si>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</si>
  <si>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</si>
  <si>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</si>
  <si>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</si>
  <si>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</si>
  <si>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</si>
  <si>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</si>
  <si>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</si>
  <si>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</si>
  <si>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</si>
  <si>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</si>
  <si>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</si>
  <si>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</si>
  <si>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</si>
  <si>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</si>
  <si>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</si>
  <si>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</si>
  <si>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</si>
  <si>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</si>
  <si>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</si>
  <si>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</si>
  <si>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</si>
  <si>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</si>
  <si>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</si>
  <si>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</si>
  <si>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</si>
  <si>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</si>
  <si>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</si>
  <si>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</si>
  <si>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</si>
  <si>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</si>
  <si>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</si>
  <si>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</si>
  <si>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</si>
  <si>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</si>
  <si>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</si>
  <si>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</si>
  <si>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</si>
  <si>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</si>
  <si>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</si>
  <si>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</si>
  <si>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</si>
  <si>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</si>
  <si>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</si>
  <si>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</si>
  <si>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</si>
  <si>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</si>
  <si>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</si>
  <si>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</si>
  <si>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</si>
  <si>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</si>
  <si>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</si>
  <si>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</si>
  <si>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</si>
  <si>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</si>
  <si>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</si>
  <si>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</si>
  <si>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</si>
  <si>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</si>
  <si>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</si>
  <si>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</si>
  <si>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</si>
  <si>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</si>
  <si>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</si>
  <si>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</si>
  <si>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</si>
  <si>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</si>
  <si>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</si>
  <si>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</si>
  <si>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</si>
  <si>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</si>
  <si>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</si>
  <si>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</si>
  <si>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</si>
  <si>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</si>
  <si>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</si>
  <si>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</si>
  <si>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</si>
  <si>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</si>
  <si>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</si>
  <si>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</si>
  <si>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</si>
  <si>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</si>
  <si>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</si>
  <si>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</si>
  <si>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</si>
  <si>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</si>
  <si>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</si>
  <si>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</si>
  <si>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</si>
  <si>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</si>
  <si>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</si>
  <si>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</si>
  <si>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</si>
  <si>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</si>
  <si>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</si>
  <si>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</si>
  <si>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</si>
  <si>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</si>
  <si>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</si>
  <si>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</si>
  <si>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</si>
  <si>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</si>
  <si>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</si>
  <si>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</si>
  <si>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</si>
  <si>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</si>
  <si>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</si>
  <si>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</si>
  <si>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</si>
  <si>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</si>
  <si>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</si>
  <si>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</si>
  <si>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</si>
  <si>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</si>
  <si>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</si>
  <si>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</si>
  <si>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</si>
  <si>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</si>
  <si>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</si>
  <si>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</si>
  <si>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</si>
  <si>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</si>
  <si>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</si>
  <si>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</si>
  <si>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</si>
  <si>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</si>
  <si>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</si>
  <si>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</si>
  <si>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</si>
  <si>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</si>
  <si>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</si>
  <si>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</si>
  <si>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</si>
  <si>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</si>
  <si>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</si>
  <si>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</si>
  <si>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</si>
  <si>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</si>
  <si>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</si>
  <si>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</si>
  <si>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</si>
  <si>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</si>
  <si>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</si>
  <si>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</si>
  <si>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</si>
  <si>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</si>
  <si>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</si>
  <si>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</si>
  <si>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</si>
  <si>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</si>
  <si>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</si>
  <si>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</si>
  <si>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</si>
  <si>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</si>
  <si>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</si>
  <si>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</si>
  <si>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</si>
  <si>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</si>
  <si>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</si>
  <si>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</si>
  <si>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</si>
  <si>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</si>
  <si>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</si>
  <si>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</si>
  <si>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</si>
  <si>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</si>
  <si>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</si>
  <si>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</si>
  <si>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</si>
  <si>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</si>
  <si>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</si>
  <si>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</si>
  <si>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</si>
  <si>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</si>
  <si>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</si>
  <si>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</si>
  <si>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</si>
  <si>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</si>
  <si>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</si>
  <si>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</si>
  <si>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</si>
  <si>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</si>
  <si>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</si>
  <si>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</si>
  <si>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</si>
  <si>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</si>
  <si>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</si>
  <si>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</si>
  <si>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</si>
  <si>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</si>
  <si>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</si>
  <si>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</si>
  <si>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</si>
  <si>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</si>
  <si>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</si>
  <si>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</si>
  <si>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</si>
  <si>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</si>
  <si>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</si>
  <si>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</si>
  <si>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</si>
  <si>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</si>
  <si>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</si>
  <si>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</si>
  <si>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</si>
  <si>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</si>
  <si>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</si>
  <si>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</si>
  <si>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</si>
  <si>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</si>
  <si>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</si>
  <si>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</si>
  <si>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</si>
  <si>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</si>
  <si>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</si>
  <si>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</si>
  <si>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</si>
  <si>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</si>
  <si>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</si>
  <si>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</si>
  <si>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</si>
  <si>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</si>
  <si>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</si>
  <si>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</si>
  <si>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</si>
  <si>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</si>
  <si>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</si>
  <si>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</si>
  <si>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</si>
  <si>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</si>
  <si>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</si>
  <si>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</si>
  <si>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</si>
  <si>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</si>
  <si>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</si>
  <si>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</si>
  <si>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</si>
  <si>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</si>
  <si>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</si>
  <si>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</si>
  <si>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</si>
  <si>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</si>
  <si>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</si>
  <si>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</si>
  <si>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</si>
  <si>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</si>
  <si>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</si>
  <si>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</si>
  <si>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</si>
  <si>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</si>
  <si>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</si>
  <si>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</si>
  <si>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</si>
  <si>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</si>
  <si>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</si>
  <si>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</si>
  <si>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</si>
  <si>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</si>
  <si>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</si>
  <si>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</si>
  <si>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</si>
  <si>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</si>
  <si>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</si>
  <si>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</si>
  <si>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</si>
  <si>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</si>
  <si>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</si>
  <si>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</si>
  <si>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</si>
  <si>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</si>
  <si>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</si>
  <si>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</si>
  <si>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</si>
  <si>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</si>
  <si>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</si>
  <si>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</si>
  <si>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</si>
  <si>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</si>
  <si>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</si>
  <si>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</si>
  <si>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</si>
  <si>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</si>
  <si>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</si>
  <si>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</si>
  <si>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</si>
  <si>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</si>
  <si>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</si>
  <si>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</si>
  <si>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</si>
  <si>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</si>
  <si>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</si>
  <si>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</si>
  <si>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</si>
  <si>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</si>
  <si>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</si>
  <si>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</si>
  <si>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</si>
  <si>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</si>
  <si>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</si>
  <si>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</si>
  <si>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</si>
  <si>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</si>
  <si>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</si>
  <si>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</si>
  <si>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</si>
  <si>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</si>
  <si>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</si>
  <si>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</si>
  <si>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</si>
  <si>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</si>
  <si>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</si>
  <si>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</si>
  <si>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</si>
  <si>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</si>
  <si>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</si>
  <si>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</si>
  <si>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</si>
  <si>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</si>
  <si>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</si>
  <si>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</si>
  <si>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</si>
  <si>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</si>
  <si>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</si>
  <si>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</si>
  <si>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</si>
  <si>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</si>
  <si>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</si>
  <si>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</si>
  <si>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</si>
  <si>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</si>
  <si>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</si>
  <si>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</si>
  <si>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</si>
  <si>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</si>
  <si>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</si>
  <si>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</si>
  <si>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</si>
  <si>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</si>
  <si>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</si>
  <si>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</si>
  <si>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</si>
  <si>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</si>
  <si>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</si>
  <si>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</si>
  <si>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</si>
  <si>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</si>
  <si>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</si>
  <si>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</si>
  <si>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</si>
  <si>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</si>
  <si>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</si>
  <si>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</si>
  <si>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</si>
  <si>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</si>
  <si>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</si>
  <si>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</si>
  <si>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</si>
  <si>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</si>
  <si>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</si>
  <si>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</si>
  <si>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</si>
  <si>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</si>
  <si>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</si>
  <si>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</si>
  <si>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</si>
  <si>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</si>
  <si>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</si>
  <si>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</si>
  <si>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</si>
  <si>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</si>
  <si>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</si>
  <si>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</si>
  <si>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</si>
  <si>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</si>
  <si>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</si>
  <si>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</si>
  <si>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</si>
  <si>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</si>
  <si>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</si>
  <si>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</si>
  <si>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</si>
  <si>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</si>
  <si>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</si>
  <si>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</si>
  <si>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</si>
  <si>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</si>
  <si>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</si>
  <si>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</si>
  <si>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</si>
  <si>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</si>
  <si>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</si>
  <si>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</si>
  <si>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</si>
  <si>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</si>
  <si>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</si>
  <si>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</si>
  <si>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</si>
  <si>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</si>
  <si>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</si>
  <si>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</si>
  <si>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</si>
  <si>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</si>
  <si>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</si>
  <si>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</si>
  <si>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</si>
  <si>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</si>
  <si>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</si>
  <si>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</si>
  <si>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</si>
  <si>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</si>
  <si>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</si>
  <si>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</si>
  <si>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</si>
  <si>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</si>
  <si>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</si>
  <si>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</si>
  <si>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</si>
  <si>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</si>
  <si>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</si>
  <si>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</si>
  <si>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</si>
  <si>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</si>
  <si>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</si>
  <si>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</si>
  <si>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</si>
  <si>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</si>
  <si>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</si>
  <si>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</si>
  <si>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</si>
  <si>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</si>
  <si>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</si>
  <si>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</si>
  <si>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</si>
  <si>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</si>
  <si>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</si>
  <si>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</si>
  <si>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</si>
  <si>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</si>
  <si>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</si>
  <si>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</si>
  <si>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</si>
  <si>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</si>
  <si>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</si>
  <si>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</si>
  <si>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</si>
  <si>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</si>
  <si>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</si>
  <si>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</si>
  <si>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</si>
  <si>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</si>
  <si>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</si>
  <si>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</si>
  <si>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</si>
  <si>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</si>
  <si>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</si>
  <si>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</si>
  <si>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</si>
  <si>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</si>
  <si>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</si>
  <si>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</si>
  <si>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</si>
  <si>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</si>
  <si>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</si>
  <si>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</si>
  <si>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</si>
  <si>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</si>
  <si>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</si>
  <si>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</si>
  <si>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</si>
  <si>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</si>
  <si>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</si>
  <si>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</si>
  <si>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</si>
  <si>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</si>
  <si>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</si>
  <si>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</si>
  <si>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</si>
  <si>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</si>
  <si>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</si>
  <si>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</si>
  <si>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</si>
  <si>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</si>
  <si>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</si>
  <si>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</si>
  <si>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</si>
  <si>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</si>
  <si>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</si>
  <si>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</si>
  <si>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</si>
  <si>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</si>
  <si>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</si>
  <si>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</si>
  <si>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</si>
  <si>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</si>
  <si>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</si>
  <si>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</si>
  <si>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</si>
  <si>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</si>
  <si>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</si>
  <si>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</si>
  <si>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</si>
  <si>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</si>
  <si>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</si>
  <si>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</si>
  <si>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</si>
  <si>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</si>
  <si>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</si>
  <si>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</si>
  <si>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</si>
  <si>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</si>
  <si>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</si>
  <si>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</si>
  <si>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</si>
  <si>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</si>
  <si>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</si>
  <si>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</si>
  <si>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</si>
  <si>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</si>
  <si>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</si>
  <si>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</si>
  <si>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</si>
  <si>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</si>
  <si>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</si>
  <si>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</si>
  <si>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</si>
  <si>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</si>
  <si>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</si>
  <si>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</si>
  <si>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</si>
  <si>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</si>
  <si>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</si>
  <si>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</si>
  <si>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</si>
  <si>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</si>
  <si>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</si>
  <si>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</si>
  <si>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</si>
  <si>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</si>
  <si>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</si>
  <si>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</si>
  <si>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</si>
  <si>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</si>
  <si>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</si>
  <si>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</si>
  <si>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</si>
  <si>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</si>
  <si>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</si>
  <si>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</si>
  <si>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</si>
  <si>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</si>
  <si>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</si>
  <si>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</si>
  <si>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</si>
  <si>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</si>
  <si>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</si>
  <si>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</si>
  <si>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</si>
  <si>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</si>
  <si>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</si>
  <si>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</si>
  <si>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</si>
  <si>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</si>
  <si>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</si>
  <si>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</si>
  <si>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</si>
  <si>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</si>
  <si>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</si>
  <si>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</si>
  <si>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</si>
  <si>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</si>
  <si>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</si>
  <si>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</si>
  <si>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</si>
  <si>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</si>
  <si>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</si>
  <si>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</si>
  <si>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</si>
  <si>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</si>
  <si>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</si>
  <si>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</si>
  <si>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</si>
  <si>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</si>
  <si>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</si>
  <si>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</si>
  <si>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</si>
  <si>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</si>
  <si>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</si>
  <si>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</si>
  <si>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</si>
  <si>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</si>
  <si>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</si>
  <si>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</si>
  <si>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</si>
  <si>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</si>
  <si>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</si>
  <si>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</si>
  <si>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</si>
  <si>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</si>
  <si>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</si>
  <si>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</si>
  <si>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</si>
  <si>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</si>
  <si>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</si>
  <si>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</si>
  <si>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</si>
  <si>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</si>
  <si>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</si>
  <si>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</si>
  <si>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</si>
  <si>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</si>
  <si>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</si>
  <si>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</si>
  <si>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</si>
  <si>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</si>
  <si>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</si>
  <si>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</si>
  <si>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</si>
  <si>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</si>
  <si>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</si>
  <si>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</si>
  <si>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</si>
  <si>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</si>
  <si>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</si>
  <si>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</si>
  <si>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</si>
  <si>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</si>
  <si>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</si>
  <si>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</si>
  <si>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</si>
  <si>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</si>
  <si>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</si>
  <si>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</si>
  <si>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</si>
  <si>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</si>
  <si>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</si>
  <si>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</si>
  <si>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</si>
  <si>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</si>
  <si>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</si>
  <si>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</si>
  <si>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</si>
  <si>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</si>
  <si>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</si>
  <si>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</si>
  <si>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</si>
  <si>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</si>
  <si>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</si>
  <si>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</si>
  <si>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</si>
  <si>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</si>
  <si>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</si>
  <si>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</si>
  <si>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</si>
  <si>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</si>
  <si>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</si>
  <si>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</si>
  <si>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</si>
  <si>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</si>
  <si>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</si>
  <si>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</si>
  <si>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</si>
  <si>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</si>
  <si>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</si>
  <si>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</si>
  <si>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</si>
  <si>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</si>
  <si>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</si>
  <si>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</si>
  <si>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</si>
  <si>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</si>
  <si>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</si>
  <si>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</si>
  <si>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</si>
  <si>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</si>
  <si>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</si>
  <si>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</si>
  <si>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</si>
  <si>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</si>
  <si>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</si>
  <si>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</si>
  <si>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</si>
  <si>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</si>
  <si>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</si>
  <si>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</si>
  <si>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</si>
  <si>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</si>
  <si>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</si>
  <si>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</si>
  <si>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</si>
  <si>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</si>
  <si>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</si>
  <si>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</si>
  <si>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</si>
  <si>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</si>
  <si>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</si>
  <si>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</si>
  <si>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</si>
  <si>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</si>
  <si>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</si>
  <si>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</si>
  <si>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</si>
  <si>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</si>
  <si>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</si>
  <si>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</si>
  <si>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</si>
  <si>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</si>
  <si>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</si>
  <si>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</si>
  <si>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</si>
  <si>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</si>
  <si>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</si>
  <si>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</si>
  <si>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</si>
  <si>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</si>
  <si>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</si>
  <si>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</si>
  <si>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</si>
  <si>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</si>
  <si>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</si>
  <si>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</si>
  <si>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</si>
  <si>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</si>
  <si>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</si>
  <si>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</si>
  <si>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</si>
  <si>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</si>
  <si>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</si>
  <si>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</si>
  <si>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</si>
  <si>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</si>
  <si>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</si>
  <si>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</si>
  <si>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</si>
  <si>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</si>
  <si>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</si>
  <si>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</si>
  <si>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</si>
  <si>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</si>
  <si>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</si>
  <si>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</si>
  <si>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</si>
  <si>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</si>
  <si>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</si>
  <si>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</si>
  <si>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</si>
  <si>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</si>
  <si>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</si>
  <si>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</si>
  <si>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</si>
  <si>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</si>
  <si>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</si>
  <si>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</si>
  <si>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</si>
  <si>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</si>
  <si>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</si>
  <si>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</si>
  <si>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</si>
  <si>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</si>
  <si>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</si>
  <si>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</si>
  <si>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</si>
  <si>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</si>
  <si>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</si>
  <si>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</si>
  <si>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</si>
  <si>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</si>
  <si>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</si>
  <si>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</si>
  <si>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</si>
  <si>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</si>
  <si>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</si>
  <si>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</si>
  <si>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</si>
  <si>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</si>
  <si>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</si>
  <si>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</si>
  <si>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</si>
  <si>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</si>
  <si>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</si>
  <si>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</si>
  <si>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</si>
  <si>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</si>
  <si>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</si>
  <si>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</si>
  <si>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</si>
  <si>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</si>
  <si>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</si>
  <si>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</si>
  <si>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</si>
  <si>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</si>
  <si>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</si>
  <si>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</si>
  <si>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</si>
  <si>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</si>
  <si>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</si>
  <si>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</si>
  <si>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</si>
  <si>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</si>
  <si>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</si>
  <si>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</si>
  <si>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</si>
  <si>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</si>
  <si>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</si>
  <si>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</si>
  <si>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</si>
  <si>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</si>
  <si>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</si>
  <si>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</si>
  <si>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</si>
  <si>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</si>
  <si>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</si>
  <si>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</si>
  <si>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</si>
  <si>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</si>
  <si>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</si>
  <si>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</si>
  <si>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</si>
  <si>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</si>
  <si>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</si>
  <si>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</si>
  <si>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</si>
  <si>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</si>
  <si>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</si>
  <si>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</si>
  <si>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</si>
  <si>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</si>
  <si>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</si>
  <si>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</si>
  <si>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</si>
  <si>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</si>
  <si>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</si>
  <si>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</si>
  <si>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</si>
  <si>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</si>
  <si>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</si>
  <si>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</si>
  <si>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</si>
  <si>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</si>
  <si>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</si>
  <si>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</si>
  <si>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</si>
  <si>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</si>
  <si>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</si>
  <si>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</si>
  <si>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</si>
  <si>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</si>
  <si>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</si>
  <si>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</si>
  <si>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</si>
  <si>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</si>
  <si>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</si>
  <si>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</si>
  <si>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</si>
  <si>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</si>
  <si>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</si>
  <si>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</si>
  <si>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</si>
  <si>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</si>
  <si>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</si>
  <si>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</si>
  <si>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</si>
  <si>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</si>
  <si>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</si>
  <si>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</si>
  <si>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</si>
  <si>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</si>
  <si>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</si>
  <si>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</si>
  <si>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</si>
  <si>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</si>
  <si>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</si>
  <si>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</si>
  <si>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</si>
  <si>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</si>
  <si>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</si>
  <si>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</si>
  <si>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</si>
  <si>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</si>
  <si>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</si>
  <si>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</si>
  <si>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</si>
  <si>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</si>
  <si>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</si>
  <si>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</si>
  <si>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</si>
  <si>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</si>
  <si>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</si>
  <si>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</si>
  <si>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</si>
  <si>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</si>
  <si>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</si>
  <si>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</si>
  <si>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</si>
  <si>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</si>
  <si>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</si>
  <si>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</si>
  <si>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</si>
  <si>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</si>
  <si>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</si>
  <si>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</si>
  <si>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</si>
  <si>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</si>
  <si>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</si>
  <si>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</si>
  <si>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</si>
  <si>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</si>
  <si>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</si>
  <si>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</si>
  <si>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</si>
  <si>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</si>
  <si>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</si>
  <si>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</si>
  <si>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</si>
  <si>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</si>
  <si>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</si>
  <si>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</si>
  <si>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</si>
  <si>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</si>
  <si>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</si>
  <si>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</si>
  <si>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</si>
  <si>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</si>
  <si>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</si>
  <si>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</si>
  <si>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</si>
  <si>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</si>
  <si>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</si>
  <si>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</si>
  <si>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</si>
  <si>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</si>
  <si>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</si>
  <si>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</si>
  <si>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</si>
  <si>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</si>
  <si>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</si>
  <si>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</si>
  <si>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</si>
  <si>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</si>
  <si>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</si>
  <si>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</si>
  <si>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</si>
  <si>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</si>
  <si>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</si>
  <si>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</si>
  <si>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</si>
  <si>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</si>
  <si>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</si>
  <si>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</si>
  <si>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</si>
  <si>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</si>
  <si>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</si>
  <si>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</si>
  <si>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</si>
  <si>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</si>
  <si>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</si>
  <si>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</si>
  <si>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</si>
  <si>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</si>
  <si>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</si>
  <si>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</si>
  <si>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</si>
  <si>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</si>
  <si>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</si>
  <si>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</si>
  <si>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</si>
  <si>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</si>
  <si>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</si>
  <si>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</si>
  <si>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</si>
  <si>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</si>
  <si>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</si>
  <si>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</si>
  <si>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</si>
  <si>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</si>
  <si>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</si>
  <si>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</si>
  <si>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</si>
  <si>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</si>
  <si>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</si>
  <si>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</si>
  <si>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</si>
  <si>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</si>
  <si>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</si>
  <si>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</si>
  <si>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</si>
  <si>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</si>
  <si>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</si>
  <si>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</si>
  <si>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</si>
  <si>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</si>
  <si>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</si>
  <si>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</si>
  <si>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</si>
  <si>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</si>
  <si>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</si>
  <si>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</si>
  <si>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</si>
  <si>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</si>
  <si>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</si>
  <si>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</si>
  <si>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</si>
  <si>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</si>
  <si>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</si>
  <si>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</si>
  <si>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</si>
  <si>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</si>
  <si>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</si>
  <si>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</si>
  <si>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</si>
  <si>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</si>
  <si>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</si>
  <si>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</si>
  <si>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</si>
  <si>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</si>
  <si>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</si>
  <si>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</si>
  <si>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</si>
  <si>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</si>
  <si>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</si>
  <si>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</si>
  <si>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</si>
  <si>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</si>
  <si>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</si>
  <si>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</si>
  <si>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</si>
  <si>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</si>
  <si>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</si>
  <si>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</si>
  <si>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</si>
  <si>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</si>
  <si>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</si>
  <si>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</si>
  <si>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</si>
  <si>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</si>
  <si>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</si>
  <si>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</si>
  <si>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</si>
  <si>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</si>
  <si>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</si>
  <si>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</si>
  <si>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</si>
  <si>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</si>
  <si>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</si>
  <si>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</si>
  <si>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</si>
  <si>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</si>
  <si>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</si>
  <si>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</si>
  <si>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</si>
  <si>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</si>
  <si>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</si>
  <si>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</si>
  <si>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</si>
  <si>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</si>
  <si>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</si>
  <si>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</si>
  <si>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</si>
  <si>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</si>
  <si>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</si>
  <si>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</si>
  <si>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</si>
  <si>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</si>
  <si>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</si>
  <si>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</si>
  <si>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</si>
  <si>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</si>
  <si>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</si>
  <si>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</si>
  <si>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</si>
  <si>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</si>
  <si>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</si>
  <si>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</si>
  <si>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</si>
  <si>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</si>
  <si>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</si>
  <si>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</si>
  <si>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</si>
  <si>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</si>
  <si>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</si>
  <si>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</si>
  <si>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</si>
  <si>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</si>
  <si>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</si>
  <si>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</si>
  <si>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</si>
  <si>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</si>
  <si>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</si>
  <si>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</si>
  <si>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</si>
  <si>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</si>
  <si>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</si>
  <si>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</si>
  <si>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</si>
  <si>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</si>
  <si>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</si>
  <si>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</si>
  <si>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</si>
  <si>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</si>
  <si>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</si>
  <si>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</si>
  <si>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</si>
  <si>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</si>
  <si>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</si>
  <si>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</si>
  <si>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</si>
  <si>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</si>
  <si>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</si>
  <si>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</si>
  <si>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</si>
  <si>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</si>
  <si>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</si>
  <si>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</si>
  <si>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</si>
  <si>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</si>
  <si>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</si>
  <si>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</si>
  <si>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</si>
  <si>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</si>
  <si>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</si>
  <si>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</si>
  <si>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</si>
  <si>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</si>
  <si>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</si>
  <si>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</si>
  <si>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</si>
  <si>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</si>
  <si>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</si>
  <si>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</si>
  <si>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</si>
  <si>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</si>
  <si>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</si>
  <si>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</si>
  <si>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</si>
  <si>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</si>
  <si>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</si>
  <si>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</si>
  <si>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</si>
  <si>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</si>
  <si>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</si>
  <si>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</si>
  <si>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</si>
  <si>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</si>
  <si>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</si>
  <si>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</si>
  <si>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</si>
  <si>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</si>
  <si>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</si>
  <si>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</si>
  <si>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</si>
  <si>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</si>
  <si>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</si>
  <si>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</si>
  <si>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</si>
  <si>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</si>
  <si>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</si>
  <si>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</si>
  <si>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</si>
  <si>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</si>
  <si>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</si>
  <si>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</si>
  <si>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</si>
  <si>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</si>
  <si>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</si>
  <si>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</si>
  <si>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</si>
  <si>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</si>
  <si>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</si>
  <si>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</si>
  <si>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</si>
  <si>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</si>
  <si>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</si>
  <si>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</si>
  <si>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</si>
  <si>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</si>
  <si>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</si>
  <si>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</si>
  <si>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</si>
  <si>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</si>
  <si>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</si>
  <si>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</si>
  <si>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</si>
  <si>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</si>
  <si>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</si>
  <si>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</si>
  <si>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</si>
  <si>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</si>
  <si>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</si>
  <si>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</si>
  <si>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</si>
  <si>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</si>
  <si>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</si>
  <si>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</si>
  <si>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</si>
  <si>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</si>
  <si>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</si>
  <si>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</si>
  <si>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</si>
  <si>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</si>
  <si>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</si>
  <si>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</si>
  <si>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</si>
  <si>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</si>
  <si>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</si>
  <si>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</si>
  <si>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</si>
  <si>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</si>
  <si>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</si>
  <si>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</si>
  <si>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</si>
  <si>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</si>
  <si>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</si>
  <si>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</si>
  <si>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</si>
  <si>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</si>
  <si>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</si>
  <si>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</si>
  <si>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</si>
  <si>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</si>
  <si>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</si>
  <si>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</si>
  <si>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</si>
  <si>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</si>
  <si>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</si>
  <si>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</si>
  <si>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</si>
  <si>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</si>
  <si>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</si>
  <si>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</si>
  <si>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</si>
  <si>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</si>
  <si>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</si>
  <si>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</si>
  <si>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</si>
  <si>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</si>
  <si>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</si>
  <si>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</si>
  <si>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</si>
  <si>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</si>
  <si>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</si>
  <si>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</si>
  <si>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</si>
  <si>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</si>
  <si>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</si>
  <si>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</si>
  <si>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</si>
  <si>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</si>
  <si>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</si>
  <si>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</si>
  <si>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</si>
  <si>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</si>
  <si>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</si>
  <si>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</si>
  <si>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</si>
  <si>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</si>
  <si>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</si>
  <si>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</si>
  <si>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</si>
  <si>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</si>
  <si>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</si>
  <si>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</si>
  <si>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</si>
  <si>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</si>
  <si>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</si>
  <si>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</si>
  <si>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</si>
  <si>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</si>
  <si>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</si>
  <si>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</si>
  <si>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</si>
  <si>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</si>
  <si>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</si>
  <si>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</si>
  <si>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</si>
  <si>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</si>
  <si>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</si>
  <si>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</si>
  <si>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</si>
  <si>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</si>
  <si>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</si>
  <si>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</si>
  <si>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</si>
  <si>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</si>
  <si>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</si>
  <si>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</si>
  <si>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</si>
  <si>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</si>
  <si>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</si>
  <si>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</si>
  <si>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</si>
  <si>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</si>
  <si>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</si>
  <si>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</si>
  <si>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</si>
  <si>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</si>
  <si>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</si>
  <si>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</si>
  <si>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</si>
  <si>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</si>
  <si>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</si>
  <si>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</si>
  <si>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</si>
  <si>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</si>
  <si>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</si>
  <si>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</si>
  <si>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</si>
  <si>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</si>
  <si>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</si>
  <si>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</si>
  <si>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</si>
  <si>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</si>
  <si>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</si>
  <si>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</si>
  <si>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</si>
  <si>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</si>
  <si>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</si>
  <si>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</si>
  <si>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</si>
  <si>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</si>
  <si>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</si>
  <si>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</si>
  <si>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</si>
  <si>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</si>
  <si>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</si>
  <si>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</si>
  <si>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</si>
  <si>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</si>
  <si>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</si>
  <si>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</si>
  <si>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</si>
  <si>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</si>
  <si>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</si>
  <si>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</si>
  <si>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</si>
  <si>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</si>
  <si>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</si>
  <si>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</si>
  <si>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</si>
  <si>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</si>
  <si>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</si>
  <si>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</si>
  <si>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</si>
  <si>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</si>
  <si>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</si>
  <si>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</si>
  <si>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</si>
  <si>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</si>
  <si>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</si>
  <si>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</si>
  <si>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</si>
  <si>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</si>
  <si>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</si>
  <si>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</si>
  <si>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</si>
  <si>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</si>
  <si>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</si>
  <si>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</si>
  <si>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</si>
  <si>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</si>
  <si>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</si>
  <si>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</si>
  <si>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</si>
  <si>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</si>
  <si>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</si>
  <si>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</si>
  <si>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</si>
  <si>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</si>
  <si>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</si>
  <si>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</si>
  <si>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</si>
  <si>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</si>
  <si>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</si>
  <si>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</si>
  <si>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</si>
  <si>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</si>
  <si>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</si>
  <si>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</si>
  <si>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</si>
  <si>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</si>
  <si>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</si>
  <si>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</si>
  <si>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</si>
  <si>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</si>
  <si>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</si>
  <si>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</si>
  <si>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</si>
  <si>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</si>
  <si>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</si>
  <si>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</si>
  <si>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</si>
  <si>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</si>
  <si>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</si>
  <si>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</si>
  <si>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</si>
  <si>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</si>
  <si>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</si>
  <si>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</si>
  <si>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</si>
  <si>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</si>
  <si>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</si>
  <si>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</si>
  <si>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</si>
  <si>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</si>
  <si>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</si>
  <si>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</si>
  <si>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</si>
  <si>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</si>
  <si>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</si>
  <si>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</si>
  <si>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</si>
  <si>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</si>
  <si>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</si>
  <si>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</si>
  <si>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</si>
  <si>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</si>
  <si>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</si>
  <si>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</si>
  <si>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</si>
  <si>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</si>
  <si>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</si>
  <si>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</si>
  <si>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</si>
  <si>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</si>
  <si>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</si>
  <si>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</si>
  <si>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</si>
  <si>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</si>
  <si>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</si>
  <si>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</si>
  <si>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</si>
  <si>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</si>
  <si>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</si>
  <si>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</si>
  <si>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</si>
  <si>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</si>
  <si>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</si>
  <si>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</si>
  <si>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</si>
  <si>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</si>
  <si>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</si>
  <si>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</si>
  <si>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</si>
  <si>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</si>
  <si>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</si>
  <si>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</si>
  <si>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</si>
  <si>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</si>
  <si>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</si>
  <si>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</si>
  <si>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</si>
  <si>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</si>
  <si>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</si>
  <si>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</si>
  <si>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</si>
  <si>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</si>
  <si>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</si>
  <si>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</si>
  <si>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</si>
  <si>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</si>
  <si>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</si>
  <si>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</si>
  <si>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</si>
  <si>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</si>
  <si>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</si>
  <si>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</si>
  <si>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</si>
  <si>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</si>
  <si>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</si>
  <si>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</si>
  <si>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</si>
  <si>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</si>
  <si>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</si>
  <si>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</si>
  <si>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</si>
  <si>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</si>
  <si>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</si>
  <si>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</si>
  <si>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</si>
  <si>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</si>
  <si>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</si>
  <si>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</si>
  <si>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</si>
  <si>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</si>
  <si>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</si>
  <si>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</si>
  <si>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</si>
  <si>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</si>
  <si>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</si>
  <si>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</si>
  <si>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</si>
  <si>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</si>
  <si>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</si>
  <si>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</si>
  <si>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</si>
  <si>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</si>
  <si>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</si>
  <si>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</si>
  <si>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</si>
  <si>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</si>
  <si>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</si>
  <si>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</si>
  <si>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</si>
  <si>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</si>
  <si>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</si>
  <si>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</si>
  <si>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</si>
  <si>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</si>
  <si>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</si>
  <si>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</si>
  <si>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</si>
  <si>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</si>
  <si>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</si>
  <si>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</si>
  <si>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</si>
  <si>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</si>
  <si>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</si>
  <si>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</si>
  <si>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</si>
  <si>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</si>
  <si>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</si>
  <si>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</si>
  <si>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</si>
  <si>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</si>
  <si>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</si>
  <si>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</si>
  <si>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</si>
  <si>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</si>
  <si>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</si>
  <si>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</si>
  <si>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</si>
  <si>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</si>
  <si>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</si>
  <si>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</si>
  <si>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</si>
  <si>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</si>
  <si>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</si>
  <si>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</si>
  <si>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</si>
  <si>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</si>
  <si>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</si>
  <si>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</si>
  <si>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</si>
  <si>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</si>
  <si>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</si>
  <si>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</si>
  <si>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</si>
  <si>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</si>
  <si>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</si>
  <si>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</si>
  <si>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</si>
  <si>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</si>
  <si>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</si>
  <si>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</si>
  <si>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</si>
  <si>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</si>
  <si>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</si>
  <si>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</si>
  <si>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</si>
  <si>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</si>
  <si>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</si>
  <si>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</si>
  <si>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</si>
  <si>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</si>
  <si>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</si>
  <si>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</si>
  <si>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</si>
  <si>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</si>
  <si>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</si>
  <si>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</si>
  <si>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</si>
  <si>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</si>
  <si>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</si>
  <si>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</si>
  <si>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</si>
  <si>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</si>
  <si>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</si>
  <si>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</si>
  <si>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</si>
  <si>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</si>
  <si>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</si>
  <si>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</si>
  <si>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</si>
  <si>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</si>
  <si>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</si>
  <si>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</si>
  <si>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</si>
  <si>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</si>
  <si>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</si>
  <si>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</si>
  <si>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</si>
  <si>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</si>
  <si>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</si>
  <si>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</si>
  <si>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</si>
  <si>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</si>
  <si>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</si>
  <si>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</si>
  <si>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</si>
  <si>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</si>
  <si>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</si>
  <si>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</si>
  <si>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</si>
  <si>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</si>
  <si>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</si>
  <si>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</si>
  <si>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</si>
  <si>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</si>
  <si>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</si>
  <si>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</si>
  <si>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</si>
  <si>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</si>
  <si>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</si>
  <si>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</si>
  <si>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</si>
  <si>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</si>
  <si>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</si>
  <si>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</si>
  <si>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</si>
  <si>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</si>
  <si>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</si>
  <si>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</si>
  <si>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</si>
  <si>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</si>
  <si>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</si>
  <si>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</si>
  <si>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</si>
  <si>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</si>
  <si>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</si>
  <si>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</si>
  <si>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</si>
  <si>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</si>
  <si>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</si>
  <si>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</si>
  <si>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</si>
  <si>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</si>
  <si>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</si>
  <si>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</si>
  <si>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</si>
  <si>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</si>
  <si>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</si>
  <si>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</si>
  <si>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</si>
  <si>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</si>
  <si>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</si>
  <si>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</si>
  <si>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</si>
  <si>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</si>
  <si>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</si>
  <si>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</si>
  <si>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</si>
  <si>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</si>
  <si>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</si>
  <si>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</si>
  <si>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</si>
  <si>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</si>
  <si>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</si>
  <si>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</si>
  <si>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</si>
  <si>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</si>
  <si>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</si>
  <si>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</si>
  <si>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</si>
  <si>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</si>
  <si>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</si>
  <si>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</si>
  <si>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</si>
  <si>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</si>
  <si>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</si>
  <si>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</si>
  <si>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</si>
  <si>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</si>
  <si>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</si>
  <si>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</si>
  <si>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</si>
  <si>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</si>
  <si>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</si>
  <si>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</si>
  <si>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</si>
  <si>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</si>
  <si>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</si>
  <si>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</si>
  <si>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</si>
  <si>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</si>
  <si>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</si>
  <si>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</si>
  <si>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</si>
  <si>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</si>
  <si>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</si>
  <si>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</si>
  <si>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</si>
  <si>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</si>
  <si>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</si>
  <si>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</si>
  <si>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</si>
  <si>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</si>
  <si>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</si>
  <si>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</si>
  <si>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</si>
  <si>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</si>
  <si>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</si>
  <si>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</si>
  <si>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</si>
  <si>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</si>
  <si>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</si>
  <si>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</si>
  <si>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</si>
  <si>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</si>
  <si>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</si>
  <si>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</si>
  <si>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</si>
  <si>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</si>
  <si>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</si>
  <si>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</si>
  <si>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</si>
  <si>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</si>
  <si>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</si>
  <si>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</si>
  <si>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</si>
  <si>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</si>
  <si>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</si>
  <si>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</si>
  <si>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</si>
  <si>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</si>
  <si>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</si>
  <si>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</si>
  <si>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</si>
  <si>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</si>
  <si>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</si>
  <si>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</si>
  <si>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</si>
  <si>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</si>
  <si>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</si>
  <si>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</si>
  <si>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</si>
  <si>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</si>
  <si>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</si>
  <si>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</si>
  <si>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</si>
  <si>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</si>
  <si>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</si>
  <si>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</si>
  <si>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</si>
  <si>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</si>
  <si>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</si>
  <si>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</si>
  <si>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</si>
  <si>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</si>
  <si>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</si>
  <si>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</si>
  <si>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</si>
  <si>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</si>
  <si>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</si>
  <si>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</si>
  <si>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</si>
  <si>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</si>
  <si>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</si>
  <si>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</si>
  <si>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</si>
  <si>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</si>
  <si>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</si>
  <si>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</si>
  <si>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</si>
  <si>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</si>
  <si>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</si>
  <si>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</si>
  <si>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</si>
  <si>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</si>
  <si>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</si>
  <si>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</si>
  <si>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</si>
  <si>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</si>
  <si>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</si>
  <si>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</si>
  <si>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</si>
  <si>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</si>
  <si>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</si>
  <si>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</si>
  <si>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</si>
  <si>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</si>
  <si>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</si>
  <si>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</si>
  <si>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</si>
  <si>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</si>
  <si>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</si>
  <si>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</si>
  <si>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</si>
  <si>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</si>
  <si>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</si>
  <si>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</si>
  <si>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</si>
  <si>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</si>
  <si>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</si>
  <si>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</si>
  <si>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</si>
  <si>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</si>
  <si>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</si>
  <si>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</si>
  <si>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</si>
  <si>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</si>
  <si>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</si>
  <si>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</si>
  <si>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</si>
  <si>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</si>
  <si>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</si>
  <si>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</si>
  <si>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</si>
  <si>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</si>
  <si>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</si>
  <si>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</si>
  <si>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</si>
  <si>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</si>
  <si>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</si>
  <si>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</si>
  <si>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</si>
  <si>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</si>
  <si>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</si>
  <si>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</si>
  <si>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</si>
  <si>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</si>
  <si>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</si>
  <si>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</si>
  <si>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</si>
  <si>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</si>
  <si>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</si>
  <si>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</si>
  <si>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</si>
  <si>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</si>
  <si>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</si>
  <si>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</si>
  <si>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</si>
  <si>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</si>
  <si>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</si>
  <si>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</si>
  <si>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</si>
  <si>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</si>
  <si>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</si>
  <si>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</si>
  <si>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</si>
  <si>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</si>
  <si>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</si>
  <si>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</si>
  <si>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</si>
  <si>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</si>
  <si>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</si>
  <si>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</si>
  <si>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</si>
  <si>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</si>
  <si>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</si>
  <si>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</si>
  <si>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</si>
  <si>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</si>
  <si>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</si>
  <si>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</si>
  <si>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</si>
  <si>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</si>
  <si>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</si>
  <si>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</si>
  <si>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</si>
  <si>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</si>
  <si>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</si>
  <si>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</si>
  <si>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</si>
  <si>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</si>
  <si>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</si>
  <si>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</si>
  <si>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</si>
  <si>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</si>
  <si>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</si>
  <si>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</si>
  <si>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</si>
  <si>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</si>
  <si>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</si>
  <si>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</si>
  <si>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</si>
  <si>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</si>
  <si>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</si>
  <si>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</si>
  <si>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</si>
  <si>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</si>
  <si>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</si>
  <si>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</si>
  <si>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</si>
  <si>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</si>
  <si>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</si>
  <si>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</si>
  <si>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</si>
  <si>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</si>
  <si>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</si>
  <si>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</si>
  <si>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</si>
  <si>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</si>
  <si>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</si>
  <si>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</si>
  <si>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</si>
  <si>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</si>
  <si>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</si>
  <si>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</si>
  <si>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</si>
  <si>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</si>
  <si>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</si>
  <si>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</si>
  <si>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</si>
  <si>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</si>
  <si>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</si>
  <si>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</si>
  <si>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</si>
  <si>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</si>
  <si>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</si>
  <si>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</si>
  <si>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</si>
  <si>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</si>
  <si>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</si>
  <si>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</si>
  <si>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</si>
  <si>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</si>
  <si>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</si>
  <si>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</si>
  <si>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</si>
  <si>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</si>
  <si>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</si>
  <si>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</si>
  <si>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</si>
  <si>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</si>
  <si>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</si>
  <si>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</si>
  <si>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</si>
  <si>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</si>
  <si>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</si>
  <si>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</si>
  <si>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</si>
  <si>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</si>
  <si>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</si>
  <si>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</si>
  <si>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</si>
  <si>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</si>
  <si>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</si>
  <si>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</si>
  <si>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</si>
  <si>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</si>
  <si>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</si>
  <si>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</si>
  <si>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</si>
  <si>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</si>
  <si>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</si>
  <si>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</si>
  <si>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</si>
  <si>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</si>
  <si>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</si>
  <si>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</si>
  <si>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</si>
  <si>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</si>
  <si>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</si>
  <si>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</si>
  <si>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</si>
  <si>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</si>
  <si>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</si>
  <si>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</si>
  <si>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</si>
  <si>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</si>
  <si>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</si>
  <si>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</si>
  <si>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</si>
  <si>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</si>
  <si>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</si>
  <si>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</si>
  <si>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</si>
  <si>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</si>
  <si>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</si>
  <si>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</si>
  <si>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</si>
  <si>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</si>
  <si>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</si>
  <si>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</si>
  <si>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</si>
  <si>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</si>
  <si>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</si>
  <si>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</si>
  <si>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</si>
  <si>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</si>
  <si>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</si>
  <si>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</si>
  <si>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</si>
  <si>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</si>
  <si>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</si>
  <si>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</si>
  <si>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</si>
  <si>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</si>
  <si>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</si>
  <si>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</si>
  <si>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</si>
  <si>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</si>
  <si>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</si>
  <si>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</si>
  <si>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</si>
  <si>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</si>
  <si>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</si>
  <si>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</si>
  <si>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</si>
  <si>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</si>
  <si>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</si>
  <si>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</si>
  <si>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</si>
  <si>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</si>
  <si>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</si>
  <si>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</si>
  <si>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</si>
  <si>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</si>
  <si>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</si>
  <si>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</si>
  <si>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</si>
  <si>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</si>
  <si>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</si>
  <si>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</si>
  <si>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</si>
  <si>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</si>
  <si>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</si>
  <si>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</si>
  <si>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</si>
  <si>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</si>
  <si>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</si>
  <si>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</si>
  <si>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</si>
  <si>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</si>
  <si>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</si>
  <si>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</si>
  <si>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</si>
  <si>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</si>
  <si>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</si>
  <si>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</si>
  <si>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</si>
  <si>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</si>
  <si>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</si>
  <si>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</si>
  <si>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</si>
  <si>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</si>
  <si>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</si>
  <si>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</si>
  <si>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</si>
  <si>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</si>
  <si>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</si>
  <si>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</si>
  <si>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</si>
  <si>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</si>
  <si>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</si>
  <si>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</si>
  <si>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</si>
  <si>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</si>
  <si>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</si>
  <si>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</si>
  <si>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</si>
  <si>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</si>
  <si>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</si>
  <si>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</si>
  <si>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</si>
  <si>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</si>
  <si>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</si>
  <si>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</si>
  <si>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</si>
  <si>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</si>
  <si>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</si>
  <si>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</si>
  <si>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</si>
  <si>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</si>
  <si>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</si>
  <si>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</si>
  <si>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</si>
  <si>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</si>
  <si>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</si>
  <si>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</si>
  <si>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</si>
  <si>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</si>
  <si>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</si>
  <si>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</si>
  <si>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</si>
  <si>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</si>
  <si>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</si>
  <si>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</si>
  <si>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</si>
  <si>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</si>
  <si>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</si>
  <si>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</si>
  <si>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</si>
  <si>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</si>
  <si>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</si>
  <si>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</si>
  <si>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</si>
  <si>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</si>
  <si>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</si>
  <si>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</si>
  <si>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</si>
  <si>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</si>
  <si>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</si>
  <si>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</si>
  <si>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</si>
  <si>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</si>
  <si>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</si>
  <si>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</si>
  <si>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</si>
  <si>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</si>
  <si>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</si>
  <si>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</si>
  <si>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</si>
  <si>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</si>
  <si>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</si>
  <si>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</si>
  <si>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</si>
  <si>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</si>
  <si>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</si>
  <si>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</si>
  <si>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</si>
  <si>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</si>
  <si>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</si>
  <si>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</si>
  <si>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</si>
  <si>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</si>
  <si>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</si>
  <si>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</si>
  <si>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</si>
  <si>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</si>
  <si>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</si>
  <si>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</si>
  <si>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</si>
  <si>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</si>
  <si>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</si>
  <si>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</si>
  <si>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</si>
  <si>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</si>
  <si>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</si>
  <si>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</si>
  <si>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</si>
  <si>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</si>
  <si>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</si>
  <si>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</si>
  <si>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</si>
  <si>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</si>
  <si>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</si>
  <si>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</si>
  <si>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</si>
  <si>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</si>
  <si>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</si>
  <si>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</si>
  <si>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</si>
  <si>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</si>
  <si>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</si>
  <si>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</si>
  <si>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</si>
  <si>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</si>
  <si>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</si>
  <si>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</si>
  <si>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</si>
  <si>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</si>
  <si>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</si>
  <si>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</si>
  <si>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</si>
  <si>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</si>
  <si>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</si>
  <si>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</si>
  <si>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</si>
  <si>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</si>
  <si>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</si>
  <si>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</si>
  <si>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</si>
  <si>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</si>
  <si>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</si>
  <si>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</si>
  <si>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</si>
  <si>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</si>
  <si>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</si>
  <si>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</si>
  <si>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</si>
  <si>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</si>
  <si>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</si>
  <si>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</si>
  <si>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</si>
  <si>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</si>
  <si>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</si>
  <si>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</si>
  <si>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</si>
  <si>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</si>
  <si>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</si>
  <si>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</si>
  <si>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</si>
  <si>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</si>
  <si>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</si>
  <si>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</si>
  <si>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</si>
  <si>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</si>
  <si>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</si>
  <si>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</si>
  <si>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</si>
  <si>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</si>
  <si>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</si>
  <si>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</si>
  <si>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</si>
  <si>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</si>
  <si>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</si>
  <si>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</si>
  <si>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</si>
  <si>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</si>
  <si>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</si>
  <si>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</si>
  <si>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</si>
  <si>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</si>
  <si>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</si>
  <si>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</si>
  <si>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</si>
  <si>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</si>
  <si>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</si>
  <si>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</si>
  <si>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</si>
  <si>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</si>
  <si>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</si>
  <si>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</si>
  <si>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</si>
  <si>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</si>
  <si>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</si>
  <si>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</si>
  <si>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</si>
  <si>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</si>
  <si>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</si>
  <si>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</si>
  <si>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</si>
  <si>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</si>
  <si>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</si>
  <si>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</si>
  <si>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</si>
  <si>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</si>
  <si>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</si>
  <si>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</si>
  <si>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</si>
  <si>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</si>
  <si>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</si>
  <si>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</si>
  <si>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</si>
  <si>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</si>
  <si>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</si>
  <si>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</si>
  <si>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</si>
  <si>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</si>
  <si>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</si>
  <si>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</si>
  <si>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</si>
  <si>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</si>
  <si>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</si>
  <si>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</si>
  <si>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</si>
  <si>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</si>
  <si>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</si>
  <si>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</si>
  <si>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</si>
  <si>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</si>
  <si>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</si>
  <si>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</si>
  <si>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</si>
  <si>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</si>
  <si>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</si>
  <si>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</si>
  <si>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</si>
  <si>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</si>
  <si>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</si>
  <si>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</si>
  <si>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</si>
  <si>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</si>
  <si>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</si>
  <si>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</si>
  <si>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</si>
  <si>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</si>
  <si>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</si>
  <si>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</si>
  <si>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</si>
  <si>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</si>
  <si>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</si>
  <si>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</si>
  <si>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</si>
  <si>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</si>
  <si>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</si>
  <si>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</si>
  <si>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</si>
  <si>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</si>
  <si>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</si>
  <si>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</si>
  <si>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</si>
  <si>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</si>
  <si>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</si>
  <si>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</si>
  <si>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</si>
  <si>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</si>
  <si>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</si>
  <si>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</si>
  <si>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</si>
  <si>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</si>
  <si>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</si>
  <si>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</si>
  <si>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</si>
  <si>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</si>
  <si>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</si>
  <si>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</si>
  <si>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</si>
  <si>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</si>
  <si>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</si>
  <si>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</si>
  <si>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</si>
  <si>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</si>
  <si>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</si>
  <si>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</si>
  <si>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</si>
  <si>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</si>
  <si>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</si>
  <si>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</si>
  <si>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</si>
  <si>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</si>
  <si>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</si>
  <si>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</si>
  <si>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</si>
  <si>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</si>
  <si>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</si>
  <si>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</si>
  <si>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</si>
  <si>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</si>
  <si>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</si>
  <si>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</si>
  <si>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</si>
  <si>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</si>
  <si>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</si>
  <si>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</si>
  <si>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</si>
  <si>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</si>
  <si>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</si>
  <si>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</si>
  <si>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</si>
  <si>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</si>
  <si>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</si>
  <si>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</si>
  <si>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</si>
  <si>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</si>
  <si>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</si>
  <si>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</si>
  <si>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</si>
  <si>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</si>
  <si>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</si>
  <si>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</si>
  <si>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</si>
  <si>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</si>
  <si>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</si>
  <si>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</si>
  <si>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</si>
  <si>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</si>
  <si>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</si>
  <si>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</si>
  <si>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</si>
  <si>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</si>
  <si>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</si>
  <si>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</si>
  <si>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</si>
  <si>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</si>
  <si>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</si>
  <si>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</si>
  <si>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</si>
  <si>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</si>
  <si>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</si>
  <si>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</si>
  <si>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</si>
  <si>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</si>
  <si>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</si>
  <si>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</si>
  <si>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</si>
  <si>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</si>
  <si>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</si>
  <si>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</si>
  <si>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</si>
  <si>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</si>
  <si>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</si>
  <si>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</si>
  <si>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</si>
  <si>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</si>
  <si>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</si>
  <si>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</si>
  <si>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</si>
  <si>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</si>
  <si>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</si>
  <si>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</si>
  <si>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</si>
  <si>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</si>
  <si>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</si>
  <si>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</si>
  <si>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</si>
  <si>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</si>
  <si>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</si>
  <si>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</si>
  <si>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</si>
  <si>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</si>
  <si>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</si>
  <si>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</si>
  <si>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</si>
  <si>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</si>
  <si>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</si>
  <si>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</si>
  <si>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</si>
  <si>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</si>
  <si>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</si>
  <si>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</si>
  <si>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</si>
  <si>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</si>
  <si>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</si>
  <si>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</si>
  <si>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</si>
  <si>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</si>
  <si>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</si>
  <si>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</si>
  <si>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</si>
  <si>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</si>
  <si>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</si>
  <si>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</si>
  <si>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</si>
  <si>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</si>
  <si>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</si>
  <si>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</si>
  <si>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</si>
  <si>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</si>
  <si>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</si>
  <si>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</si>
  <si>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</si>
  <si>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</si>
  <si>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</si>
  <si>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</si>
  <si>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</si>
  <si>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</si>
  <si>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</si>
  <si>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</si>
  <si>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</si>
  <si>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</si>
  <si>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</si>
  <si>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</si>
  <si>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</si>
  <si>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</si>
  <si>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</si>
  <si>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</si>
  <si>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</si>
  <si>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</si>
  <si>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</si>
  <si>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</si>
  <si>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</si>
  <si>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</si>
  <si>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</si>
  <si>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</si>
  <si>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</si>
  <si>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</si>
  <si>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</si>
  <si>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</si>
  <si>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</si>
  <si>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</si>
  <si>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</si>
  <si>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</si>
  <si>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</si>
  <si>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</si>
  <si>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</si>
  <si>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</si>
  <si>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</si>
  <si>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</si>
  <si>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</si>
  <si>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</si>
  <si>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</si>
  <si>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</si>
  <si>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</si>
  <si>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</si>
  <si>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</si>
  <si>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</si>
  <si>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</si>
  <si>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</si>
  <si>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</si>
  <si>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</si>
  <si>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</si>
  <si>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</si>
  <si>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</si>
  <si>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</si>
  <si>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</si>
  <si>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</si>
  <si>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</si>
  <si>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</si>
  <si>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</si>
  <si>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</si>
  <si>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</si>
  <si>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</si>
  <si>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</si>
  <si>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</si>
  <si>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</si>
  <si>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</si>
  <si>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</si>
  <si>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</si>
  <si>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</si>
  <si>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</si>
  <si>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</si>
  <si>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</si>
  <si>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</si>
  <si>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</si>
  <si>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</si>
  <si>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</si>
  <si>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</si>
  <si>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</si>
  <si>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</si>
  <si>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</si>
  <si>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</si>
  <si>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</si>
  <si>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</si>
  <si>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</si>
  <si>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</si>
  <si>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</si>
  <si>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</si>
  <si>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</si>
  <si>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</si>
  <si>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</si>
  <si>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</si>
  <si>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</si>
  <si>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</si>
  <si>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</si>
  <si>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</si>
  <si>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</si>
  <si>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</si>
  <si>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</si>
  <si>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</si>
  <si>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</si>
  <si>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</si>
  <si>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</si>
  <si>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</si>
  <si>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</si>
  <si>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</si>
  <si>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</si>
  <si>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</si>
  <si>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</si>
  <si>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</si>
  <si>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</si>
  <si>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</si>
  <si>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</si>
  <si>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</si>
  <si>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</si>
  <si>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</si>
  <si>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</si>
  <si>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</si>
  <si>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</si>
  <si>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</si>
  <si>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</si>
  <si>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</si>
  <si>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</si>
  <si>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</si>
  <si>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</si>
  <si>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</si>
  <si>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</si>
  <si>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</si>
  <si>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</si>
  <si>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</si>
  <si>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</si>
  <si>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</si>
  <si>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</si>
  <si>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</si>
  <si>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</si>
  <si>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</si>
  <si>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</si>
  <si>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</si>
  <si>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</si>
  <si>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</si>
  <si>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</si>
  <si>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</si>
  <si>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</si>
  <si>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</si>
  <si>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</si>
  <si>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</si>
  <si>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</si>
  <si>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</si>
  <si>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</si>
  <si>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</si>
  <si>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</si>
  <si>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</si>
  <si>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</si>
  <si>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</si>
  <si>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</si>
  <si>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</si>
  <si>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</si>
  <si>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</si>
  <si>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</si>
  <si>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</si>
  <si>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</si>
  <si>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</si>
  <si>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</si>
  <si>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</si>
  <si>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</si>
  <si>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</si>
  <si>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</si>
  <si>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</si>
  <si>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</si>
  <si>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</si>
  <si>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</si>
  <si>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</si>
  <si>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</si>
  <si>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</si>
  <si>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</si>
  <si>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</si>
  <si>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</si>
  <si>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</si>
  <si>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</si>
  <si>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</si>
  <si>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</si>
  <si>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</si>
  <si>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</si>
  <si>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</si>
  <si>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</si>
  <si>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</si>
  <si>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</si>
  <si>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</si>
  <si>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</si>
  <si>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</si>
  <si>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</si>
  <si>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</si>
  <si>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</si>
  <si>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</si>
  <si>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</si>
  <si>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</si>
  <si>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</si>
  <si>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</si>
  <si>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</si>
  <si>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</si>
  <si>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</si>
  <si>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</si>
  <si>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</si>
  <si>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</si>
  <si>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</si>
  <si>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</si>
  <si>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</si>
  <si>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</si>
  <si>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</si>
  <si>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</si>
  <si>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</si>
  <si>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</si>
  <si>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</si>
  <si>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</si>
  <si>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</si>
  <si>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</si>
  <si>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</si>
  <si>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</si>
  <si>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</si>
  <si>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</si>
  <si>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</si>
  <si>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</si>
  <si>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</si>
  <si>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</si>
  <si>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</si>
  <si>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</si>
  <si>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</si>
  <si>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</si>
  <si>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</si>
  <si>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</si>
  <si>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</si>
  <si>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</si>
  <si>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</si>
  <si>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</si>
  <si>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</si>
  <si>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</si>
  <si>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</si>
  <si>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</si>
  <si>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</si>
  <si>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</si>
  <si>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</si>
  <si>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</si>
  <si>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</si>
  <si>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</si>
  <si>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</si>
  <si>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</si>
  <si>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</si>
  <si>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</si>
  <si>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</si>
  <si>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</si>
  <si>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</si>
  <si>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</si>
  <si>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</si>
  <si>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</si>
  <si>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</si>
  <si>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</si>
  <si>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</si>
  <si>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</si>
  <si>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</si>
  <si>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</si>
  <si>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</si>
  <si>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</si>
  <si>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</si>
  <si>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</si>
  <si>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</si>
  <si>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</si>
  <si>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</si>
  <si>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</si>
  <si>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</si>
  <si>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</si>
  <si>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</si>
  <si>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</si>
  <si>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</si>
  <si>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</si>
  <si>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</si>
  <si>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</si>
  <si>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</si>
  <si>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</si>
  <si>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</si>
  <si>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</si>
  <si>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</si>
  <si>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</si>
  <si>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</si>
  <si>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</si>
  <si>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</si>
  <si>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</si>
  <si>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</si>
  <si>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</si>
  <si>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</si>
  <si>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</si>
  <si>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</si>
  <si>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</si>
  <si>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</si>
  <si>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</si>
  <si>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</si>
  <si>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</si>
  <si>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</si>
  <si>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</si>
  <si>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</si>
  <si>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</si>
  <si>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</si>
  <si>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</si>
  <si>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</si>
  <si>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</si>
  <si>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</si>
  <si>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</si>
  <si>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</si>
  <si>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</si>
  <si>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</si>
  <si>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</si>
  <si>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</si>
  <si>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</si>
  <si>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</si>
  <si>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</si>
  <si>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</si>
  <si>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</si>
  <si>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</si>
  <si>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</si>
  <si>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</si>
  <si>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</si>
  <si>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</si>
  <si>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</si>
  <si>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</si>
  <si>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</si>
  <si>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</si>
  <si>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</si>
  <si>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</si>
  <si>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</si>
  <si>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</si>
  <si>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</si>
  <si>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</si>
  <si>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</si>
  <si>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</si>
  <si>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</si>
  <si>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</si>
  <si>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</si>
  <si>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</si>
  <si>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</si>
  <si>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</si>
  <si>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</si>
  <si>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</si>
  <si>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</si>
  <si>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</si>
  <si>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</si>
  <si>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</si>
  <si>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</si>
  <si>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</si>
  <si>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</si>
  <si>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</si>
  <si>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</si>
  <si>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</si>
  <si>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</si>
  <si>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</si>
  <si>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</si>
  <si>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</si>
  <si>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</si>
  <si>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</si>
  <si>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</si>
  <si>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</si>
  <si>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</si>
  <si>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</si>
  <si>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</si>
  <si>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</si>
  <si>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</si>
  <si>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</si>
  <si>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</si>
  <si>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</si>
  <si>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</si>
  <si>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</si>
  <si>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</si>
  <si>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</si>
  <si>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</si>
  <si>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</si>
  <si>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</si>
  <si>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</si>
  <si>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</si>
  <si>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</si>
  <si>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</si>
  <si>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</si>
  <si>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</si>
  <si>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</si>
  <si>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</si>
  <si>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</si>
  <si>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</si>
  <si>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</si>
  <si>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</si>
  <si>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</si>
  <si>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</si>
  <si>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</si>
  <si>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</si>
  <si>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</si>
  <si>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</si>
  <si>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</si>
  <si>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</si>
  <si>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</si>
  <si>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</si>
  <si>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</si>
  <si>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</si>
  <si>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</si>
  <si>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</si>
  <si>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</si>
  <si>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</si>
  <si>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</si>
  <si>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</si>
  <si>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</si>
  <si>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</si>
  <si>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</si>
  <si>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</si>
  <si>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</si>
  <si>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</si>
  <si>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</si>
  <si>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</si>
  <si>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</si>
  <si>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</si>
  <si>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</si>
  <si>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</si>
  <si>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</si>
  <si>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</si>
  <si>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</si>
  <si>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</si>
  <si>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</si>
  <si>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</si>
  <si>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</si>
  <si>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</si>
  <si>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</si>
  <si>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</si>
  <si>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</si>
  <si>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</si>
  <si>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</si>
  <si>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</si>
  <si>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</si>
  <si>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</si>
  <si>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</si>
  <si>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</si>
  <si>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</si>
  <si>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</si>
  <si>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</si>
  <si>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</si>
  <si>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</si>
  <si>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</si>
  <si>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</si>
  <si>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</si>
  <si>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</si>
  <si>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</si>
  <si>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</si>
  <si>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</si>
  <si>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</si>
  <si>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</si>
  <si>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</si>
  <si>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</si>
  <si>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</si>
  <si>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</si>
  <si>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</si>
  <si>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</si>
  <si>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</si>
  <si>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</si>
  <si>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</si>
  <si>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</si>
  <si>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</si>
  <si>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</si>
  <si>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</si>
  <si>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</si>
  <si>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</si>
  <si>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</si>
  <si>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</si>
  <si>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</si>
  <si>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</si>
  <si>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</si>
  <si>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</si>
  <si>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</si>
  <si>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</si>
  <si>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</si>
  <si>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</si>
  <si>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</si>
  <si>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</si>
  <si>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</si>
  <si>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</si>
  <si>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</si>
  <si>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</si>
  <si>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</si>
  <si>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</si>
  <si>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</si>
  <si>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</si>
  <si>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</si>
  <si>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</si>
  <si>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</si>
  <si>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</si>
  <si>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</si>
  <si>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</si>
  <si>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</si>
  <si>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</si>
  <si>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</si>
  <si>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</si>
  <si>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</si>
  <si>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</si>
  <si>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</si>
  <si>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</si>
  <si>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</si>
  <si>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</si>
  <si>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</si>
  <si>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</si>
  <si>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</si>
  <si>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</si>
  <si>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</si>
  <si>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</si>
  <si>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</si>
  <si>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</si>
  <si>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</si>
  <si>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</si>
  <si>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</si>
  <si>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</si>
  <si>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</si>
  <si>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</si>
  <si>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</si>
  <si>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</si>
  <si>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</si>
  <si>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</si>
  <si>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</si>
  <si>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</si>
  <si>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</si>
  <si>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</si>
  <si>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</si>
  <si>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</si>
  <si>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</si>
  <si>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</si>
  <si>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</si>
  <si>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</si>
  <si>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</si>
  <si>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</si>
  <si>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</si>
  <si>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</si>
  <si>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</si>
  <si>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</si>
  <si>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</si>
  <si>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</si>
  <si>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</si>
  <si>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</si>
  <si>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</si>
  <si>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</si>
  <si>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</si>
  <si>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</si>
  <si>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</si>
  <si>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</si>
  <si>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</si>
  <si>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</si>
  <si>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</si>
  <si>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</si>
  <si>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</si>
  <si>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</si>
  <si>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</si>
  <si>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</si>
  <si>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</si>
  <si>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</si>
  <si>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</si>
  <si>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</si>
  <si>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</si>
  <si>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</si>
  <si>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</si>
  <si>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</si>
  <si>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</si>
  <si>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</si>
  <si>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</si>
  <si>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</si>
  <si>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</si>
  <si>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</si>
  <si>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</si>
  <si>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</si>
  <si>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</si>
  <si>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</si>
  <si>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</si>
  <si>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</si>
  <si>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</si>
  <si>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</si>
  <si>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</si>
  <si>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</si>
  <si>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</si>
  <si>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</si>
  <si>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</si>
  <si>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</si>
  <si>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</si>
  <si>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</si>
  <si>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</si>
  <si>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</si>
  <si>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</si>
  <si>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</si>
  <si>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</si>
  <si>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</si>
  <si>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</si>
  <si>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</si>
  <si>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</si>
  <si>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</si>
  <si>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</si>
  <si>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</si>
  <si>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</si>
  <si>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</si>
  <si>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</si>
  <si>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</si>
  <si>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</si>
  <si>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</si>
  <si>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</si>
  <si>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</si>
  <si>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</si>
  <si>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</si>
  <si>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</si>
  <si>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</si>
  <si>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</si>
  <si>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</si>
  <si>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</si>
  <si>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</si>
  <si>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</si>
  <si>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</si>
  <si>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</si>
  <si>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</si>
  <si>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</si>
  <si>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</si>
  <si>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</si>
  <si>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</si>
  <si>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</si>
  <si>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</si>
  <si>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</si>
  <si>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</si>
  <si>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</si>
  <si>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</si>
  <si>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</si>
  <si>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</si>
  <si>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</si>
  <si>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</si>
  <si>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</si>
  <si>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</si>
  <si>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</si>
  <si>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</si>
  <si>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</si>
  <si>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</si>
  <si>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</si>
  <si>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</si>
  <si>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</si>
  <si>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</si>
  <si>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</si>
  <si>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</si>
  <si>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</si>
  <si>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</si>
  <si>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</si>
  <si>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</si>
  <si>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</si>
  <si>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</si>
  <si>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</si>
  <si>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</si>
  <si>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</si>
  <si>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</si>
  <si>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</si>
  <si>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</si>
  <si>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</si>
  <si>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</si>
  <si>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</si>
  <si>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</si>
  <si>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</si>
  <si>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</si>
  <si>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</si>
  <si>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</si>
  <si>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</si>
  <si>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</si>
  <si>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</si>
  <si>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</si>
  <si>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</si>
  <si>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</si>
  <si>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</si>
  <si>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</si>
  <si>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</si>
  <si>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</si>
  <si>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</si>
  <si>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</si>
  <si>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</si>
  <si>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</si>
  <si>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</si>
  <si>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</si>
  <si>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</si>
  <si>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</si>
  <si>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</si>
  <si>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</si>
  <si>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</si>
  <si>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</si>
  <si>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</si>
  <si>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</si>
  <si>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</si>
  <si>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</si>
  <si>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</si>
  <si>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</si>
  <si>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</si>
  <si>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</si>
  <si>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</si>
  <si>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</si>
  <si>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</si>
  <si>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</si>
  <si>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</si>
  <si>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</si>
  <si>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</si>
  <si>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</si>
  <si>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</si>
  <si>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</si>
  <si>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</si>
  <si>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</si>
  <si>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</si>
  <si>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</si>
  <si>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</si>
  <si>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</si>
  <si>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</si>
  <si>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</si>
  <si>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</si>
  <si>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</si>
  <si>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</si>
  <si>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</si>
  <si>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</si>
  <si>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</si>
  <si>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</si>
  <si>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</si>
  <si>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</si>
  <si>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</si>
  <si>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</si>
  <si>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</si>
  <si>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</si>
  <si>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</si>
  <si>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</si>
  <si>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</si>
  <si>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</si>
  <si>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</si>
  <si>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</si>
  <si>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</si>
  <si>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</si>
  <si>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</si>
  <si>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</si>
  <si>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</si>
  <si>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</si>
  <si>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</si>
  <si>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</si>
  <si>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</si>
  <si>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</si>
  <si>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</si>
  <si>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</si>
  <si>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</si>
  <si>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</si>
  <si>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</si>
  <si>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</si>
  <si>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</si>
  <si>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</si>
  <si>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</si>
  <si>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</si>
  <si>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</si>
  <si>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</si>
  <si>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</si>
  <si>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</si>
  <si>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</si>
  <si>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</si>
  <si>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</si>
  <si>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</si>
  <si>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</si>
  <si>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</si>
  <si>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</si>
  <si>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</si>
  <si>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</si>
  <si>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</si>
  <si>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</si>
  <si>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</si>
  <si>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</si>
  <si>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</si>
  <si>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</si>
  <si>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</si>
  <si>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</si>
  <si>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</si>
  <si>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</si>
  <si>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</si>
  <si>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</si>
  <si>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</si>
  <si>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</si>
  <si>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</si>
  <si>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</si>
  <si>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</si>
  <si>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</si>
  <si>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</si>
  <si>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</si>
  <si>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</si>
  <si>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</si>
  <si>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</si>
  <si>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</si>
  <si>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</si>
  <si>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</si>
  <si>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</si>
  <si>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</si>
  <si>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</si>
  <si>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</si>
  <si>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</si>
  <si>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</si>
  <si>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</si>
  <si>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</si>
  <si>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</si>
  <si>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</si>
  <si>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</si>
  <si>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</si>
  <si>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</si>
  <si>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</si>
  <si>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</si>
  <si>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</si>
  <si>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</si>
  <si>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</si>
  <si>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</si>
  <si>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</si>
  <si>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</si>
  <si>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</si>
  <si>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</si>
  <si>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</si>
  <si>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</si>
  <si>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</si>
  <si>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</si>
  <si>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</si>
  <si>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</si>
  <si>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</si>
  <si>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</si>
  <si>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</si>
  <si>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</si>
  <si>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</si>
  <si>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</si>
  <si>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</si>
  <si>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</si>
  <si>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</si>
  <si>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</si>
  <si>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</si>
  <si>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</si>
  <si>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</si>
  <si>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</si>
  <si>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</si>
  <si>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</si>
  <si>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</si>
  <si>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</si>
  <si>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</si>
  <si>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</si>
  <si>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</si>
  <si>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</si>
  <si>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</si>
  <si>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</si>
  <si>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</si>
  <si>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</si>
  <si>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</si>
  <si>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</si>
  <si>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</si>
  <si>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</si>
  <si>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</si>
  <si>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</si>
  <si>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</si>
  <si>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</si>
  <si>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</si>
  <si>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</si>
  <si>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</si>
  <si>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</si>
  <si>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</si>
  <si>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</si>
  <si>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</si>
  <si>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</si>
  <si>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</si>
  <si>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</si>
  <si>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</si>
  <si>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</si>
  <si>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</si>
  <si>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</si>
  <si>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</si>
  <si>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</si>
  <si>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</si>
  <si>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</si>
  <si>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</si>
  <si>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</si>
  <si>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</si>
  <si>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</si>
  <si>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</si>
  <si>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</si>
  <si>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</si>
  <si>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</si>
  <si>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</si>
  <si>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</si>
  <si>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</si>
  <si>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</si>
  <si>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</si>
  <si>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</si>
  <si>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</si>
  <si>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</si>
  <si>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</si>
  <si>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</si>
  <si>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</si>
  <si>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</si>
  <si>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</si>
  <si>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</si>
  <si>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</si>
  <si>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</si>
  <si>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</si>
  <si>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</si>
  <si>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</si>
  <si>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</si>
  <si>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</si>
  <si>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</si>
  <si>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</si>
  <si>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</si>
  <si>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</si>
  <si>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</si>
  <si>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</si>
  <si>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</si>
  <si>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</si>
  <si>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</si>
  <si>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</si>
  <si>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</si>
  <si>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</si>
  <si>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</si>
  <si>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</si>
  <si>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</si>
  <si>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</si>
  <si>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</si>
  <si>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</si>
  <si>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</si>
  <si>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</si>
  <si>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</si>
  <si>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</si>
  <si>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</si>
  <si>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</si>
  <si>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</si>
  <si>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</si>
  <si>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</si>
  <si>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</si>
  <si>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</si>
  <si>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</si>
  <si>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</si>
  <si>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</si>
  <si>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</si>
  <si>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</si>
  <si>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</si>
  <si>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</si>
  <si>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</si>
  <si>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</si>
  <si>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</si>
  <si>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</si>
  <si>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</si>
  <si>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</si>
  <si>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</si>
  <si>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</si>
  <si>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</si>
  <si>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</si>
  <si>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</si>
  <si>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</si>
  <si>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</si>
  <si>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</si>
  <si>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</si>
  <si>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</si>
  <si>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</si>
  <si>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</si>
  <si>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</si>
  <si>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</si>
  <si>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</si>
  <si>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</si>
  <si>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</si>
  <si>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</si>
  <si>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</si>
  <si>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</si>
  <si>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</si>
  <si>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</si>
  <si>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</si>
  <si>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</si>
  <si>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</si>
  <si>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</si>
  <si>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</si>
  <si>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</si>
  <si>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</si>
  <si>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</si>
  <si>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</si>
  <si>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</si>
  <si>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</si>
  <si>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</si>
  <si>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</si>
  <si>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</si>
  <si>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</si>
  <si>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</si>
  <si>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</si>
  <si>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</si>
  <si>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</si>
  <si>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</si>
  <si>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</si>
  <si>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</si>
  <si>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</si>
  <si>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</si>
  <si>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</si>
  <si>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</si>
  <si>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</si>
  <si>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</si>
  <si>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</si>
  <si>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</si>
  <si>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</si>
  <si>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</si>
  <si>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</si>
  <si>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</si>
  <si>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</si>
  <si>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</si>
  <si>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</si>
  <si>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</si>
  <si>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</si>
  <si>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</si>
  <si>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</si>
  <si>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</si>
  <si>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</si>
  <si>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</si>
  <si>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</si>
  <si>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</si>
  <si>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</si>
  <si>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</si>
  <si>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</si>
  <si>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</si>
  <si>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</si>
  <si>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</si>
  <si>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</si>
  <si>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</si>
  <si>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</si>
  <si>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</si>
  <si>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</si>
  <si>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</si>
  <si>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</si>
  <si>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</si>
  <si>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</si>
  <si>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</si>
  <si>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</si>
  <si>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</si>
  <si>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</si>
  <si>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</si>
  <si>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</si>
  <si>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</si>
  <si>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</si>
  <si>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</si>
  <si>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</si>
  <si>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</si>
  <si>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</si>
  <si>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</si>
  <si>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</si>
  <si>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</si>
  <si>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</si>
  <si>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</si>
  <si>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</si>
  <si>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</si>
  <si>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</si>
  <si>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</si>
  <si>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</si>
  <si>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</si>
  <si>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</si>
  <si>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</si>
  <si>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</si>
  <si>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</si>
  <si>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</si>
  <si>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</si>
  <si>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</si>
  <si>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</si>
  <si>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</si>
  <si>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</si>
  <si>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</si>
  <si>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</si>
  <si>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</si>
  <si>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</si>
  <si>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</si>
  <si>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</si>
  <si>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</si>
  <si>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</si>
  <si>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</si>
  <si>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</si>
  <si>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</si>
  <si>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</si>
  <si>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</si>
  <si>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</si>
  <si>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</si>
  <si>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</si>
  <si>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</si>
  <si>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</si>
  <si>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</si>
  <si>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</si>
  <si>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</si>
  <si>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</si>
  <si>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</si>
  <si>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</si>
  <si>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</si>
  <si>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</si>
  <si>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</si>
  <si>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</si>
  <si>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</si>
  <si>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</si>
  <si>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</si>
  <si>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</si>
  <si>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</si>
  <si>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</si>
  <si>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</si>
  <si>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</si>
  <si>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</si>
  <si>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</si>
  <si>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</si>
  <si>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</si>
  <si>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</si>
  <si>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</si>
  <si>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</si>
  <si>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</si>
  <si>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</si>
  <si>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</si>
  <si>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</si>
  <si>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</si>
  <si>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</si>
  <si>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</si>
  <si>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</si>
  <si>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</si>
  <si>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</si>
  <si>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</si>
  <si>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</si>
  <si>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</si>
  <si>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</si>
  <si>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</si>
  <si>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</si>
  <si>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</si>
  <si>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</si>
  <si>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</si>
  <si>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</si>
  <si>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</si>
  <si>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</si>
  <si>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</si>
  <si>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</si>
  <si>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</si>
  <si>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</si>
  <si>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</si>
  <si>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</si>
  <si>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</si>
  <si>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</si>
  <si>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</si>
  <si>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</si>
  <si>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</si>
  <si>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</si>
  <si>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</si>
  <si>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</si>
  <si>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</si>
  <si>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</si>
  <si>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</si>
  <si>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</si>
  <si>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</si>
  <si>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</si>
  <si>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</si>
  <si>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</si>
  <si>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</si>
  <si>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</si>
  <si>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</si>
  <si>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</si>
  <si>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</si>
  <si>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</si>
  <si>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</si>
  <si>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</si>
  <si>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</si>
  <si>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</si>
  <si>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</si>
  <si>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</si>
  <si>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</si>
  <si>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</si>
  <si>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</si>
  <si>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</si>
  <si>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</si>
  <si>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</si>
  <si>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</si>
  <si>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</si>
  <si>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</si>
  <si>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</si>
  <si>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</si>
  <si>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</si>
  <si>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</si>
  <si>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</si>
  <si>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</si>
  <si>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</si>
  <si>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</si>
  <si>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</si>
  <si>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</si>
  <si>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</si>
  <si>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</si>
  <si>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</si>
  <si>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</si>
  <si>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</si>
  <si>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</si>
  <si>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</si>
  <si>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</si>
  <si>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</si>
  <si>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</si>
  <si>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</si>
  <si>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</si>
  <si>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</si>
  <si>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</si>
  <si>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</si>
  <si>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</si>
  <si>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</si>
  <si>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</si>
  <si>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</si>
  <si>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</si>
  <si>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</si>
  <si>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</si>
  <si>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</si>
  <si>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</si>
  <si>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</si>
  <si>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</si>
  <si>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</si>
  <si>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</si>
  <si>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</si>
  <si>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</si>
  <si>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</si>
  <si>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</si>
  <si>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</si>
  <si>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</si>
  <si>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</si>
  <si>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</si>
  <si>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</si>
  <si>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</si>
  <si>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</si>
  <si>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</si>
  <si>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</si>
  <si>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</si>
  <si>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</si>
  <si>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</si>
  <si>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</si>
  <si>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</si>
  <si>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</si>
  <si>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</si>
  <si>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</si>
  <si>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</si>
  <si>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</si>
  <si>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</si>
  <si>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</si>
  <si>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</si>
  <si>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</si>
  <si>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</si>
  <si>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</si>
  <si>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</si>
  <si>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</si>
  <si>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</si>
  <si>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</si>
  <si>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</si>
  <si>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</si>
  <si>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</si>
  <si>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</si>
  <si>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</si>
  <si>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</si>
  <si>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</si>
  <si>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</si>
  <si>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</si>
  <si>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</si>
  <si>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</si>
  <si>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</si>
  <si>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</si>
  <si>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</si>
  <si>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</si>
  <si>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</si>
  <si>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</si>
  <si>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</si>
  <si>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</si>
  <si>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</si>
  <si>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</si>
  <si>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</si>
  <si>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</si>
  <si>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</si>
  <si>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</si>
  <si>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</si>
  <si>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</si>
  <si>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</si>
  <si>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</si>
  <si>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</si>
  <si>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</si>
  <si>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</si>
  <si>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</si>
  <si>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</si>
  <si>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</si>
  <si>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</si>
  <si>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</si>
  <si>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</si>
  <si>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</si>
  <si>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</si>
  <si>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</si>
  <si>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</si>
  <si>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</si>
  <si>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</si>
  <si>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</si>
  <si>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</si>
  <si>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</si>
  <si>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</si>
  <si>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</si>
  <si>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</si>
  <si>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</si>
  <si>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</si>
  <si>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</si>
  <si>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</si>
  <si>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</si>
  <si>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</si>
  <si>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</si>
  <si>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</si>
  <si>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</si>
  <si>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</si>
  <si>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</si>
  <si>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</si>
  <si>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</si>
  <si>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</si>
  <si>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</si>
  <si>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</si>
  <si>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</si>
  <si>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</si>
  <si>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</si>
  <si>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</si>
  <si>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</si>
  <si>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</si>
  <si>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</si>
  <si>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</si>
  <si>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</si>
  <si>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</si>
  <si>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</si>
  <si>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</si>
  <si>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</si>
  <si>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</si>
  <si>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</si>
  <si>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</si>
  <si>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</si>
  <si>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</si>
  <si>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</si>
  <si>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</si>
  <si>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</si>
  <si>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</si>
  <si>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</si>
  <si>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</si>
  <si>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</si>
  <si>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</si>
  <si>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</si>
  <si>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</si>
  <si>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</si>
  <si>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</si>
  <si>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</si>
  <si>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</si>
  <si>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</si>
  <si>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</si>
  <si>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</si>
  <si>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</si>
  <si>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</si>
  <si>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</si>
  <si>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</si>
  <si>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</si>
  <si>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</si>
  <si>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</si>
  <si>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</si>
  <si>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</si>
  <si>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</si>
  <si>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</si>
  <si>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</si>
  <si>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</si>
  <si>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</si>
  <si>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</si>
  <si>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</si>
  <si>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</si>
  <si>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</si>
  <si>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</si>
  <si>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</si>
  <si>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</si>
  <si>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</si>
  <si>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</si>
  <si>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</si>
  <si>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</si>
  <si>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</si>
  <si>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</si>
  <si>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</si>
  <si>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</si>
  <si>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</si>
  <si>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</si>
  <si>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</si>
  <si>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</si>
  <si>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</si>
  <si>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</si>
  <si>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</si>
  <si>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</si>
  <si>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</si>
  <si>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</si>
  <si>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</si>
  <si>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</si>
  <si>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</si>
  <si>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</si>
  <si>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</si>
  <si>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</si>
  <si>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</si>
  <si>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</si>
  <si>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</si>
  <si>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</si>
  <si>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</si>
  <si>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</si>
  <si>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</si>
  <si>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</si>
  <si>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</si>
  <si>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</si>
  <si>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</si>
  <si>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</si>
  <si>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</si>
  <si>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</si>
  <si>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</si>
  <si>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</si>
  <si>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</si>
  <si>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</si>
  <si>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</si>
  <si>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</si>
  <si>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</si>
  <si>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</si>
  <si>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</si>
  <si>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</si>
  <si>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</si>
  <si>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</si>
  <si>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</si>
  <si>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</si>
  <si>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</si>
  <si>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</si>
  <si>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</si>
  <si>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</si>
  <si>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</si>
  <si>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</si>
  <si>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</si>
  <si>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</si>
  <si>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</si>
  <si>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</si>
  <si>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</si>
  <si>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</si>
  <si>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</si>
  <si>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</si>
  <si>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</si>
  <si>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</si>
  <si>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</si>
  <si>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</si>
  <si>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</si>
  <si>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</si>
  <si>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</si>
  <si>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</si>
  <si>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</si>
  <si>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</si>
  <si>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</si>
  <si>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</si>
  <si>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</si>
  <si>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</si>
  <si>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</si>
  <si>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</si>
  <si>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</si>
  <si>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</si>
  <si>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</si>
  <si>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</si>
  <si>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</si>
  <si>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</si>
  <si>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</si>
  <si>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</si>
  <si>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</si>
  <si>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</si>
  <si>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</si>
  <si>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</si>
  <si>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</si>
  <si>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</si>
  <si>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</si>
  <si>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</si>
  <si>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</si>
  <si>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</si>
  <si>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</si>
  <si>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</si>
  <si>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</si>
  <si>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</si>
  <si>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</si>
  <si>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</si>
  <si>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</si>
  <si>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</si>
  <si>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</si>
  <si>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</si>
  <si>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</si>
  <si>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</si>
  <si>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</si>
  <si>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</si>
  <si>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</si>
  <si>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</si>
  <si>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</si>
  <si>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</si>
  <si>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</si>
  <si>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</si>
  <si>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</si>
  <si>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</si>
  <si>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</si>
  <si>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</si>
  <si>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</si>
  <si>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</si>
  <si>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</si>
  <si>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</si>
  <si>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</si>
  <si>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</si>
  <si>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</si>
  <si>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</si>
  <si>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</si>
  <si>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</si>
  <si>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</si>
  <si>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</si>
  <si>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</si>
  <si>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</si>
  <si>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</si>
  <si>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</si>
  <si>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</si>
  <si>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</si>
  <si>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</si>
  <si>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</si>
  <si>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</si>
  <si>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</si>
  <si>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</si>
  <si>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</si>
  <si>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</si>
  <si>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</si>
  <si>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</si>
  <si>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</si>
  <si>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</si>
  <si>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</si>
  <si>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</si>
  <si>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</si>
  <si>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</si>
  <si>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</si>
  <si>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</si>
  <si>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</si>
  <si>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</si>
  <si>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</si>
  <si>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</si>
  <si>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</si>
  <si>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</si>
  <si>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</si>
  <si>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</si>
  <si>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</si>
  <si>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</si>
  <si>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</si>
  <si>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</si>
  <si>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</si>
  <si>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</si>
  <si>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</si>
  <si>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</si>
  <si>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</si>
  <si>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</si>
  <si>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</si>
  <si>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</si>
  <si>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</si>
  <si>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</si>
  <si>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</si>
  <si>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</si>
  <si>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</si>
  <si>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</si>
  <si>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</si>
  <si>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</si>
  <si>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</si>
  <si>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</si>
  <si>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</si>
  <si>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</si>
  <si>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</si>
  <si>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</si>
  <si>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</si>
  <si>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</si>
  <si>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</si>
  <si>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</si>
  <si>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</si>
  <si>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</si>
  <si>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</si>
  <si>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</si>
  <si>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</si>
  <si>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</si>
  <si>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</si>
  <si>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</si>
  <si>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</si>
  <si>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</si>
  <si>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</si>
  <si>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</si>
  <si>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</si>
  <si>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</si>
  <si>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</si>
  <si>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</si>
  <si>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</si>
  <si>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</si>
  <si>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</si>
  <si>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</si>
  <si>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</si>
  <si>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</si>
  <si>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</si>
  <si>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</si>
  <si>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</si>
  <si>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</si>
  <si>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</si>
  <si>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</si>
  <si>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</si>
  <si>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</si>
  <si>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</si>
  <si>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</si>
  <si>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</si>
  <si>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</si>
  <si>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</si>
  <si>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</si>
  <si>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</si>
  <si>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</si>
  <si>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</si>
  <si>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</si>
  <si>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</si>
  <si>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</si>
  <si>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</si>
  <si>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</si>
  <si>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</si>
  <si>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</si>
  <si>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</si>
  <si>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</si>
  <si>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</si>
  <si>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</si>
  <si>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</si>
  <si>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</si>
  <si>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</si>
  <si>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</si>
  <si>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</si>
  <si>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</si>
  <si>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</si>
  <si>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</si>
  <si>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</si>
  <si>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</si>
  <si>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</si>
  <si>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</si>
  <si>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</si>
  <si>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</si>
  <si>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</si>
  <si>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</si>
  <si>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</si>
  <si>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</si>
  <si>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</si>
  <si>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</si>
  <si>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</si>
  <si>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</si>
  <si>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</si>
  <si>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</si>
  <si>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</si>
  <si>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</si>
  <si>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</si>
  <si>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</si>
  <si>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</si>
  <si>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</si>
  <si>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</si>
  <si>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</si>
  <si>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</si>
  <si>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</si>
  <si>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</si>
  <si>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</si>
  <si>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</si>
  <si>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</si>
  <si>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</si>
  <si>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</si>
  <si>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</si>
  <si>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</si>
  <si>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</si>
  <si>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</si>
  <si>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</si>
  <si>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</si>
  <si>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</si>
  <si>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</si>
  <si>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</si>
  <si>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</si>
  <si>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</si>
  <si>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</si>
  <si>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</si>
  <si>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</si>
  <si>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</si>
  <si>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</si>
  <si>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</si>
  <si>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</si>
  <si>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</si>
  <si>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</si>
  <si>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</si>
  <si>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</si>
  <si>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</si>
  <si>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</si>
  <si>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</si>
  <si>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</si>
  <si>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</si>
  <si>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</si>
  <si>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</si>
  <si>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</si>
  <si>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</si>
  <si>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</si>
  <si>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</si>
  <si>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</si>
  <si>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</si>
  <si>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</si>
  <si>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</si>
  <si>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</si>
  <si>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</si>
  <si>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</si>
  <si>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</si>
  <si>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</si>
  <si>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</si>
  <si>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</si>
  <si>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</si>
  <si>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</si>
  <si>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</si>
  <si>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</si>
  <si>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</si>
  <si>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</si>
  <si>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</si>
  <si>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</si>
  <si>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</si>
  <si>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</si>
  <si>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</si>
  <si>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</si>
  <si>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</si>
  <si>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</si>
  <si>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</si>
  <si>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</si>
  <si>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</si>
  <si>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</si>
  <si>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</si>
  <si>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</si>
  <si>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</si>
  <si>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</si>
  <si>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</si>
  <si>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</si>
  <si>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</si>
  <si>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</si>
  <si>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</si>
  <si>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</si>
  <si>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</si>
  <si>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</si>
  <si>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</si>
  <si>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</si>
  <si>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</si>
  <si>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</si>
  <si>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</si>
  <si>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</si>
  <si>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</si>
  <si>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</si>
  <si>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</si>
  <si>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</si>
  <si>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</si>
  <si>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</si>
  <si>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</si>
  <si>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</si>
  <si>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</si>
  <si>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</si>
  <si>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</si>
  <si>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</si>
  <si>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</si>
  <si>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</si>
  <si>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</si>
  <si>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</si>
  <si>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</si>
  <si>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</si>
  <si>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</si>
  <si>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</si>
  <si>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</si>
  <si>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</si>
  <si>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</si>
  <si>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</si>
  <si>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</si>
  <si>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</si>
  <si>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</si>
  <si>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</si>
  <si>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</si>
  <si>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</si>
  <si>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</si>
  <si>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</si>
  <si>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</si>
  <si>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</si>
  <si>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</si>
  <si>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</si>
  <si>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</si>
  <si>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</si>
  <si>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</si>
  <si>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</si>
  <si>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</si>
  <si>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</si>
  <si>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</si>
  <si>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</si>
  <si>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</si>
  <si>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</si>
  <si>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</si>
  <si>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</si>
  <si>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</si>
  <si>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</si>
  <si>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</si>
  <si>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</si>
  <si>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</si>
  <si>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</si>
  <si>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</si>
  <si>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</si>
  <si>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</si>
  <si>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</si>
  <si>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</si>
  <si>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</si>
  <si>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</si>
  <si>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</si>
  <si>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</si>
  <si>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</si>
  <si>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</si>
  <si>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</si>
  <si>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</si>
  <si>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</si>
  <si>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</si>
  <si>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</si>
  <si>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</si>
  <si>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</si>
  <si>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</si>
  <si>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</si>
  <si>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</si>
  <si>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</si>
  <si>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</si>
  <si>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</si>
  <si>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</si>
  <si>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</si>
  <si>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</si>
  <si>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</si>
  <si>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</si>
  <si>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</si>
  <si>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</si>
  <si>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</si>
  <si>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</si>
  <si>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</si>
  <si>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</si>
  <si>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</si>
  <si>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</si>
  <si>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</si>
  <si>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</si>
  <si>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</si>
  <si>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</si>
  <si>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</si>
  <si>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</si>
  <si>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</si>
  <si>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</si>
  <si>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</si>
  <si>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</si>
  <si>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</si>
  <si>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</si>
  <si>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</si>
  <si>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</si>
  <si>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</si>
  <si>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</si>
  <si>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</si>
  <si>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</si>
  <si>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</si>
  <si>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</si>
  <si>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</si>
  <si>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</si>
  <si>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</si>
  <si>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</si>
  <si>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</si>
  <si>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</si>
  <si>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</si>
  <si>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</si>
  <si>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</si>
  <si>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</si>
  <si>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</si>
  <si>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</si>
  <si>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</si>
  <si>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</si>
  <si>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</si>
  <si>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</si>
  <si>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</si>
  <si>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</si>
  <si>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</si>
  <si>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</si>
  <si>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</si>
  <si>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</si>
  <si>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</si>
  <si>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</si>
  <si>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</si>
  <si>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</si>
  <si>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</si>
  <si>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</si>
  <si>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</si>
  <si>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</si>
  <si>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</si>
  <si>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</si>
  <si>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</si>
  <si>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</si>
  <si>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</si>
  <si>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</si>
  <si>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</si>
  <si>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</si>
  <si>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</si>
  <si>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</si>
  <si>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</si>
  <si>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</si>
  <si>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</si>
  <si>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</si>
  <si>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</si>
  <si>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</si>
  <si>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</si>
  <si>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</si>
  <si>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</si>
  <si>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</si>
  <si>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</si>
  <si>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</si>
  <si>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</si>
  <si>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</si>
  <si>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</si>
  <si>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</si>
  <si>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</si>
  <si>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</si>
  <si>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</si>
  <si>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</si>
  <si>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</si>
  <si>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</si>
  <si>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</si>
  <si>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</si>
  <si>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</si>
  <si>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</si>
  <si>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</si>
  <si>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</si>
  <si>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</si>
  <si>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</si>
  <si>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</si>
  <si>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</si>
  <si>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</si>
  <si>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</si>
  <si>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</si>
  <si>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</si>
  <si>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</si>
  <si>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</si>
  <si>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</si>
  <si>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</si>
  <si>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</si>
  <si>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</si>
  <si>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</si>
  <si>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</si>
  <si>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</si>
  <si>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</si>
  <si>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</si>
  <si>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</si>
  <si>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</si>
  <si>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</si>
  <si>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</si>
  <si>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</si>
  <si>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</si>
  <si>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</si>
  <si>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</si>
  <si>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</si>
  <si>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</si>
  <si>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</si>
  <si>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</si>
  <si>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</si>
  <si>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</si>
  <si>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</si>
  <si>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</si>
  <si>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</si>
  <si>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</si>
  <si>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</si>
  <si>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</si>
  <si>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</si>
  <si>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</si>
  <si>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</si>
  <si>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</si>
  <si>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</si>
  <si>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</si>
  <si>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</si>
  <si>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</si>
  <si>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</si>
  <si>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</si>
  <si>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</si>
  <si>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</si>
  <si>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</si>
  <si>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</si>
  <si>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</si>
  <si>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</si>
  <si>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</si>
  <si>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</si>
  <si>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</si>
  <si>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</si>
  <si>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</si>
  <si>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</si>
  <si>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</si>
  <si>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</si>
  <si>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</si>
  <si>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</si>
  <si>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</si>
  <si>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</si>
  <si>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</si>
  <si>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</si>
  <si>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</si>
  <si>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</si>
  <si>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</si>
  <si>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</si>
  <si>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</si>
  <si>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</si>
  <si>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</si>
  <si>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</si>
  <si>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</si>
  <si>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</si>
  <si>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</si>
  <si>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</si>
  <si>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</si>
  <si>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</si>
  <si>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</si>
  <si>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</si>
  <si>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</si>
  <si>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</si>
  <si>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</si>
  <si>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</si>
  <si>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</si>
  <si>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</si>
  <si>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</si>
  <si>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</si>
  <si>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</si>
  <si>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</si>
  <si>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</si>
  <si>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</si>
  <si>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</si>
  <si>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</si>
  <si>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</si>
  <si>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</si>
  <si>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</si>
  <si>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</si>
  <si>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</si>
  <si>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</si>
  <si>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</si>
  <si>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</si>
  <si>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</si>
  <si>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</si>
  <si>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</si>
  <si>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</si>
  <si>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</si>
  <si>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</si>
  <si>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</si>
  <si>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</si>
  <si>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</si>
  <si>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</si>
  <si>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</si>
  <si>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</si>
  <si>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</si>
  <si>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</si>
  <si>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</si>
  <si>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</si>
  <si>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</si>
  <si>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</si>
  <si>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</si>
  <si>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</si>
  <si>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</si>
  <si>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</si>
  <si>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</si>
  <si>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</si>
  <si>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</si>
  <si>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</si>
  <si>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</si>
  <si>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</si>
  <si>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</si>
  <si>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</si>
  <si>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</si>
  <si>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</si>
  <si>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</si>
  <si>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</si>
  <si>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</si>
  <si>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</si>
  <si>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</si>
  <si>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</si>
  <si>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</si>
  <si>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</si>
  <si>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</si>
  <si>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</si>
  <si>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</si>
  <si>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</si>
  <si>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</si>
  <si>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</si>
  <si>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</si>
  <si>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</si>
  <si>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</si>
  <si>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</si>
  <si>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</si>
  <si>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</si>
  <si>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</si>
  <si>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</si>
  <si>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</si>
  <si>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</si>
  <si>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</si>
  <si>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</si>
  <si>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</si>
  <si>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</si>
  <si>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</si>
  <si>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</si>
  <si>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</si>
  <si>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</si>
  <si>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</si>
  <si>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</si>
  <si>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</si>
  <si>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</si>
  <si>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</si>
  <si>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</si>
  <si>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</si>
  <si>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</si>
  <si>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</si>
  <si>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</si>
  <si>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</si>
  <si>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</si>
  <si>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</si>
  <si>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</si>
  <si>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</si>
  <si>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</si>
  <si>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</si>
  <si>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</si>
  <si>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</si>
  <si>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</si>
  <si>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</si>
  <si>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</si>
  <si>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</si>
  <si>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</si>
  <si>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</si>
  <si>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</si>
  <si>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</si>
  <si>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</si>
  <si>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</si>
  <si>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</si>
  <si>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</si>
  <si>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</si>
  <si>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</si>
  <si>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</si>
  <si>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</si>
  <si>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</si>
  <si>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</si>
  <si>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</si>
  <si>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</si>
  <si>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</si>
  <si>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</si>
  <si>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</si>
  <si>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</si>
  <si>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</si>
  <si>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</si>
  <si>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</si>
  <si>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</si>
  <si>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</si>
  <si>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</si>
  <si>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</si>
  <si>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</si>
  <si>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</si>
  <si>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</si>
  <si>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</si>
  <si>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</si>
  <si>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</si>
  <si>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</si>
  <si>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</si>
  <si>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</si>
  <si>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</si>
  <si>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</si>
  <si>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</si>
  <si>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</si>
  <si>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</si>
  <si>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</si>
  <si>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</si>
  <si>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</si>
  <si>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</si>
  <si>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</si>
  <si>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</si>
  <si>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</si>
  <si>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</si>
  <si>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</si>
  <si>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</si>
  <si>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</si>
  <si>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</si>
  <si>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</si>
  <si>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</si>
  <si>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</si>
  <si>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</si>
  <si>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</si>
  <si>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</si>
  <si>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</si>
  <si>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</si>
  <si>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</si>
  <si>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</si>
  <si>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</si>
  <si>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</si>
  <si>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</si>
  <si>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</si>
  <si>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</si>
  <si>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</si>
  <si>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</si>
  <si>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</si>
  <si>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</si>
  <si>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</si>
  <si>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</si>
  <si>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</si>
  <si>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</si>
  <si>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</si>
  <si>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</si>
  <si>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</si>
  <si>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</si>
  <si>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</si>
  <si>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</si>
  <si>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</si>
  <si>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</si>
  <si>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</si>
  <si>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</si>
  <si>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</si>
  <si>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</si>
  <si>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</si>
  <si>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</si>
  <si>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</si>
  <si>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</si>
  <si>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</si>
  <si>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</si>
  <si>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</si>
  <si>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</si>
  <si>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</si>
  <si>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</si>
  <si>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</si>
  <si>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</si>
  <si>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</si>
  <si>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</si>
  <si>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</si>
  <si>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</si>
  <si>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</si>
  <si>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</si>
  <si>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</si>
  <si>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</si>
  <si>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</si>
  <si>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</si>
  <si>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</si>
  <si>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</si>
  <si>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</si>
  <si>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</si>
  <si>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</si>
  <si>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</si>
  <si>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</si>
  <si>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</si>
  <si>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</si>
  <si>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</si>
  <si>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</si>
  <si>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</si>
  <si>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</si>
  <si>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</si>
  <si>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</si>
  <si>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</si>
  <si>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</si>
  <si>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</si>
  <si>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</si>
  <si>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</si>
  <si>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</si>
  <si>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</si>
  <si>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</si>
  <si>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</si>
  <si>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</si>
  <si>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</si>
  <si>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</si>
  <si>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</si>
  <si>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</si>
  <si>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</si>
  <si>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</si>
  <si>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</si>
  <si>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</si>
  <si>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</si>
  <si>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</si>
  <si>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</si>
  <si>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</si>
  <si>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</si>
  <si>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</si>
  <si>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</si>
  <si>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</si>
  <si>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</si>
  <si>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</si>
  <si>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</si>
  <si>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</si>
  <si>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</si>
  <si>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</si>
  <si>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</si>
  <si>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</si>
  <si>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</si>
  <si>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</si>
  <si>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</si>
  <si>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</si>
  <si>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</si>
  <si>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</si>
  <si>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</si>
  <si>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</si>
  <si>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</si>
  <si>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</si>
  <si>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</si>
  <si>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</si>
  <si>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</si>
  <si>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</si>
  <si>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</si>
  <si>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</si>
  <si>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</si>
  <si>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</si>
  <si>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</si>
  <si>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</si>
  <si>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</si>
  <si>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</si>
  <si>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</si>
  <si>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</si>
  <si>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</si>
  <si>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</si>
  <si>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</si>
  <si>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</si>
  <si>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</si>
  <si>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</si>
  <si>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</si>
  <si>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</si>
  <si>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</si>
  <si>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</si>
  <si>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</si>
  <si>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</si>
  <si>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</si>
  <si>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</si>
  <si>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</si>
  <si>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</si>
  <si>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</si>
  <si>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</si>
  <si>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</si>
  <si>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</si>
  <si>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</si>
  <si>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</si>
  <si>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</si>
  <si>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</si>
  <si>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</si>
  <si>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</si>
  <si>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</si>
  <si>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</si>
  <si>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</si>
  <si>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</si>
  <si>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</si>
  <si>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</si>
  <si>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</si>
  <si>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</si>
  <si>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</si>
  <si>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</si>
  <si>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</si>
  <si>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</si>
  <si>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</si>
  <si>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</si>
  <si>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</si>
  <si>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</si>
  <si>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</si>
  <si>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</si>
  <si>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</si>
  <si>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</si>
  <si>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</si>
  <si>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</si>
  <si>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</si>
  <si>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</si>
  <si>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</si>
  <si>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</si>
  <si>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</si>
  <si>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</si>
  <si>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</si>
  <si>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</si>
  <si>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</si>
  <si>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</si>
  <si>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</si>
  <si>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</si>
  <si>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</si>
  <si>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</si>
  <si>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</si>
  <si>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</si>
  <si>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</si>
  <si>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</si>
  <si>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</si>
  <si>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</si>
  <si>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</si>
  <si>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</si>
  <si>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</si>
  <si>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</si>
  <si>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</si>
  <si>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</si>
  <si>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</si>
  <si>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</si>
  <si>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</si>
  <si>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</si>
  <si>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</si>
  <si>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</si>
  <si>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</si>
  <si>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</si>
  <si>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</si>
  <si>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</si>
  <si>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</si>
  <si>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</si>
  <si>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</si>
  <si>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</si>
  <si>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</si>
  <si>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</si>
  <si>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</si>
  <si>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</si>
  <si>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</si>
  <si>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</si>
  <si>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</si>
  <si>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</si>
  <si>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</si>
  <si>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</si>
  <si>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</si>
  <si>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</si>
  <si>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</si>
  <si>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</si>
  <si>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</si>
  <si>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</si>
  <si>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</si>
  <si>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</si>
  <si>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</si>
  <si>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</si>
  <si>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</si>
  <si>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</si>
  <si>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</si>
  <si>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</si>
  <si>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</si>
  <si>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</si>
  <si>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</si>
  <si>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</si>
  <si>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</si>
  <si>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</si>
  <si>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</si>
  <si>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</si>
  <si>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</si>
  <si>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</si>
  <si>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</si>
  <si>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</si>
  <si>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</si>
  <si>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</si>
  <si>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</si>
  <si>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</si>
  <si>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</si>
  <si>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</si>
  <si>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</si>
  <si>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</si>
  <si>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</si>
  <si>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</si>
  <si>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</si>
  <si>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</si>
  <si>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</si>
  <si>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</si>
  <si>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</si>
  <si>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</si>
  <si>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</si>
  <si>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</si>
  <si>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</si>
  <si>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</si>
  <si>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</si>
  <si>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</si>
  <si>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</si>
  <si>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</si>
  <si>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</si>
  <si>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</si>
  <si>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</si>
  <si>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</si>
  <si>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</si>
  <si>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</si>
  <si>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</si>
  <si>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</si>
  <si>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</si>
  <si>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</si>
  <si>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</si>
  <si>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</si>
  <si>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</si>
  <si>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</si>
  <si>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</si>
  <si>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</si>
  <si>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</si>
  <si>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</si>
  <si>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</si>
  <si>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</si>
  <si>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</si>
  <si>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</si>
  <si>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</si>
  <si>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</si>
  <si>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</si>
  <si>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</si>
  <si>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</si>
  <si>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</si>
  <si>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</si>
  <si>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</si>
  <si>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</si>
  <si>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</si>
  <si>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</si>
  <si>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</si>
  <si>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</si>
  <si>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</si>
  <si>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</si>
  <si>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</si>
  <si>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</si>
  <si>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</si>
  <si>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</si>
  <si>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</si>
  <si>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</si>
  <si>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</si>
  <si>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</si>
  <si>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</si>
  <si>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</si>
  <si>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</si>
  <si>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</si>
  <si>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</si>
  <si>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</si>
  <si>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</si>
  <si>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</si>
  <si>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</si>
  <si>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</si>
  <si>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</si>
  <si>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</si>
  <si>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</si>
  <si>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</si>
  <si>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</si>
  <si>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</si>
  <si>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</si>
  <si>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</si>
  <si>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</si>
  <si>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</si>
  <si>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</si>
  <si>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</si>
  <si>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</si>
  <si>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</si>
  <si>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</si>
  <si>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</si>
  <si>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</si>
  <si>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</si>
  <si>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</si>
  <si>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</si>
  <si>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</si>
  <si>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</si>
  <si>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</si>
  <si>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</si>
  <si>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</si>
  <si>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</si>
  <si>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</si>
  <si>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</si>
  <si>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</si>
  <si>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</si>
  <si>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</si>
  <si>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</si>
  <si>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</si>
  <si>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</si>
  <si>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</si>
  <si>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</si>
  <si>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</si>
  <si>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</si>
  <si>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</si>
  <si>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</si>
  <si>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</si>
  <si>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</si>
  <si>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</si>
  <si>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</si>
  <si>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</si>
  <si>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</si>
  <si>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</si>
  <si>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</si>
  <si>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</si>
  <si>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</si>
  <si>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</si>
  <si>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</si>
  <si>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</si>
  <si>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</si>
  <si>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</si>
  <si>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</si>
  <si>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</si>
  <si>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</si>
  <si>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</si>
  <si>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</si>
  <si>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</si>
  <si>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</si>
  <si>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</si>
  <si>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</si>
  <si>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</si>
  <si>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</si>
  <si>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</si>
  <si>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</si>
  <si>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</si>
  <si>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</si>
  <si>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</si>
  <si>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</si>
  <si>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</si>
  <si>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</si>
  <si>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</si>
  <si>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</si>
  <si>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</si>
  <si>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</si>
  <si>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</si>
  <si>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</si>
  <si>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</si>
  <si>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</si>
  <si>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</si>
  <si>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</si>
  <si>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</si>
  <si>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</si>
  <si>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</si>
  <si>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</si>
  <si>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</si>
  <si>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</si>
  <si>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</si>
  <si>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</si>
  <si>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</si>
  <si>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</si>
  <si>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</si>
  <si>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</si>
  <si>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</si>
  <si>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</si>
  <si>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</si>
  <si>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</si>
  <si>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</si>
  <si>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</si>
  <si>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</si>
  <si>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</si>
  <si>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</si>
  <si>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</si>
  <si>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</si>
  <si>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</si>
  <si>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</si>
  <si>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</si>
  <si>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</si>
  <si>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</si>
  <si>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</si>
  <si>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</si>
  <si>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</si>
  <si>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</si>
  <si>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</si>
  <si>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</si>
  <si>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</si>
  <si>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</si>
  <si>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</si>
  <si>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</si>
  <si>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</si>
  <si>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</si>
  <si>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</si>
  <si>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</si>
  <si>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</si>
  <si>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</si>
  <si>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</si>
  <si>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</si>
  <si>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</si>
  <si>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</si>
  <si>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</si>
  <si>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</si>
  <si>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</si>
  <si>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</si>
  <si>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</si>
  <si>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</si>
  <si>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</si>
  <si>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</si>
  <si>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</si>
  <si>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</si>
  <si>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</si>
  <si>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</si>
  <si>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</si>
  <si>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</si>
  <si>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</si>
  <si>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</si>
  <si>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</si>
  <si>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</si>
  <si>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</si>
  <si>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</si>
  <si>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</si>
  <si>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</si>
  <si>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</si>
  <si>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</si>
  <si>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</si>
  <si>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</si>
  <si>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</si>
  <si>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</si>
  <si>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</si>
  <si>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</si>
  <si>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</si>
  <si>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</si>
  <si>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</si>
  <si>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</si>
  <si>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</si>
  <si>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</si>
  <si>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</si>
  <si>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</si>
  <si>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</si>
  <si>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</si>
  <si>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</si>
  <si>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</si>
  <si>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</si>
  <si>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</si>
  <si>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</si>
  <si>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</si>
  <si>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</si>
  <si>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</si>
  <si>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</si>
  <si>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</si>
  <si>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</si>
  <si>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</si>
  <si>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</si>
  <si>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</si>
  <si>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</si>
  <si>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</si>
  <si>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</si>
  <si>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</si>
  <si>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</si>
  <si>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</si>
  <si>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</si>
  <si>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</si>
  <si>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</si>
  <si>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</si>
  <si>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</si>
  <si>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</si>
  <si>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</si>
  <si>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</si>
  <si>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</si>
  <si>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</si>
  <si>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</si>
  <si>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</si>
  <si>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</si>
  <si>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</si>
  <si>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</si>
  <si>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</si>
  <si>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</si>
  <si>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</si>
  <si>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</si>
  <si>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</si>
  <si>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</si>
  <si>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</si>
  <si>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</si>
  <si>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</si>
  <si>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</si>
  <si>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</si>
  <si>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</si>
  <si>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</si>
  <si>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</si>
  <si>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</si>
  <si>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</si>
  <si>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</si>
  <si>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</si>
  <si>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</si>
  <si>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</si>
  <si>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</si>
  <si>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</si>
  <si>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</si>
  <si>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</si>
  <si>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</si>
  <si>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</si>
  <si>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</si>
  <si>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</si>
  <si>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</si>
  <si>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</si>
  <si>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</si>
  <si>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</si>
  <si>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</si>
  <si>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</si>
  <si>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</si>
  <si>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</si>
  <si>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</si>
  <si>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</si>
  <si>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</si>
  <si>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</si>
  <si>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</si>
  <si>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</si>
  <si>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</si>
  <si>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</si>
  <si>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</si>
  <si>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</si>
  <si>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</si>
  <si>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</si>
  <si>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</si>
  <si>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</si>
  <si>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</si>
  <si>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</si>
  <si>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</si>
  <si>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</si>
  <si>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</si>
  <si>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</si>
  <si>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</si>
  <si>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</si>
  <si>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</si>
  <si>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</si>
  <si>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</si>
  <si>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</si>
  <si>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</si>
  <si>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</si>
  <si>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</si>
  <si>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</si>
  <si>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</si>
  <si>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</si>
  <si>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</si>
  <si>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</si>
  <si>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</si>
  <si>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</si>
  <si>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</si>
  <si>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</si>
  <si>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</si>
  <si>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</si>
  <si>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</si>
  <si>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</si>
  <si>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</si>
  <si>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</si>
  <si>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</si>
  <si>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</si>
  <si>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</si>
  <si>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</si>
  <si>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</si>
  <si>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</si>
  <si>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</si>
  <si>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</si>
  <si>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</si>
  <si>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</si>
  <si>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</si>
  <si>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</si>
  <si>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</si>
  <si>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</si>
  <si>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</si>
  <si>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</si>
  <si>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</si>
  <si>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</si>
  <si>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</si>
  <si>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</si>
  <si>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</si>
  <si>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</si>
  <si>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</si>
  <si>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</si>
  <si>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</si>
  <si>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</si>
  <si>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</si>
  <si>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</si>
  <si>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</si>
  <si>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</si>
  <si>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</si>
  <si>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</si>
  <si>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</si>
  <si>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</si>
  <si>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</si>
  <si>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</si>
  <si>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</si>
  <si>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</si>
  <si>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</si>
  <si>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</si>
  <si>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</si>
  <si>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</si>
  <si>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</si>
  <si>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</si>
  <si>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</si>
  <si>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</si>
  <si>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</si>
  <si>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</si>
  <si>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</si>
  <si>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</si>
  <si>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</si>
  <si>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</si>
  <si>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</si>
  <si>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</si>
  <si>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</si>
  <si>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</si>
  <si>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</si>
  <si>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</si>
  <si>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</si>
  <si>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</si>
  <si>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</si>
  <si>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</si>
  <si>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</si>
  <si>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</si>
  <si>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</si>
  <si>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</si>
  <si>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</si>
  <si>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</si>
  <si>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</si>
  <si>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</si>
  <si>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</si>
  <si>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</si>
  <si>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</si>
  <si>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</si>
  <si>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</si>
  <si>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</si>
  <si>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</si>
  <si>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</si>
  <si>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</si>
  <si>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</si>
  <si>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</si>
  <si>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</si>
  <si>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</si>
  <si>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</si>
  <si>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</si>
  <si>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</si>
  <si>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</si>
  <si>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</si>
  <si>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</si>
  <si>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</si>
  <si>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</si>
  <si>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</si>
  <si>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</si>
  <si>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</si>
  <si>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</si>
  <si>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</si>
  <si>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</si>
  <si>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</si>
  <si>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</si>
  <si>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</si>
  <si>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</si>
  <si>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</si>
  <si>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</si>
  <si>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</si>
  <si>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</si>
  <si>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</si>
  <si>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</si>
  <si>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</si>
  <si>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</si>
  <si>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</si>
  <si>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</si>
  <si>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</si>
  <si>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</si>
  <si>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</si>
  <si>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</si>
  <si>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</si>
  <si>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</si>
  <si>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</si>
  <si>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</si>
  <si>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</si>
  <si>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</si>
  <si>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</si>
  <si>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</si>
  <si>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</si>
  <si>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</si>
  <si>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</si>
  <si>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</si>
  <si>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</si>
  <si>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</si>
  <si>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</si>
  <si>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</si>
  <si>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</si>
  <si>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</si>
  <si>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</si>
  <si>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</si>
  <si>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</si>
  <si>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</si>
  <si>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</si>
  <si>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</si>
  <si>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</si>
  <si>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</si>
  <si>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</si>
  <si>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</si>
  <si>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</si>
  <si>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</si>
  <si>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</si>
  <si>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</si>
  <si>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</si>
  <si>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</si>
  <si>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</si>
  <si>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</si>
  <si>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</si>
  <si>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</si>
  <si>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</si>
  <si>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</si>
  <si>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</si>
  <si>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</si>
  <si>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</si>
  <si>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</si>
  <si>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</si>
  <si>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</si>
  <si>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</si>
  <si>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</si>
  <si>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</si>
  <si>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</si>
  <si>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</si>
  <si>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</si>
  <si>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</si>
  <si>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</si>
  <si>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</si>
  <si>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</si>
  <si>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</si>
  <si>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</si>
  <si>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</si>
  <si>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</si>
  <si>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</si>
  <si>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</si>
  <si>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</si>
  <si>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</si>
  <si>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</si>
  <si>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</si>
  <si>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</si>
  <si>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</si>
  <si>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</si>
  <si>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</si>
  <si>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</si>
  <si>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</si>
  <si>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</si>
  <si>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</si>
  <si>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</si>
  <si>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</si>
  <si>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</si>
  <si>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</si>
  <si>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</si>
  <si>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</si>
  <si>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</si>
  <si>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</si>
  <si>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</si>
  <si>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</si>
  <si>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</si>
  <si>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</si>
  <si>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</si>
  <si>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</si>
  <si>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</si>
  <si>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</si>
  <si>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</si>
  <si>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</si>
  <si>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</si>
  <si>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</si>
  <si>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</si>
  <si>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</si>
  <si>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</si>
  <si>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</si>
  <si>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</si>
  <si>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</si>
  <si>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</si>
  <si>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</si>
  <si>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</si>
  <si>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</si>
  <si>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</si>
  <si>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</si>
  <si>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</si>
  <si>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</si>
  <si>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</si>
  <si>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</si>
  <si>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</si>
  <si>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</si>
  <si>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</si>
  <si>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</si>
  <si>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</si>
  <si>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</si>
  <si>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</si>
  <si>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</si>
  <si>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</si>
  <si>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</si>
  <si>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</si>
  <si>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</si>
  <si>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</si>
  <si>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</si>
  <si>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</si>
  <si>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</si>
  <si>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</si>
  <si>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</si>
  <si>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</si>
  <si>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</si>
  <si>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</si>
  <si>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</si>
  <si>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</si>
  <si>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</si>
  <si>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</si>
  <si>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</si>
  <si>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</si>
  <si>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</si>
  <si>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</si>
  <si>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</si>
  <si>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</si>
  <si>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</si>
  <si>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</si>
  <si>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</si>
  <si>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</si>
  <si>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</si>
  <si>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</si>
  <si>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</si>
  <si>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</si>
  <si>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</si>
  <si>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</si>
  <si>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</si>
  <si>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</si>
  <si>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</si>
  <si>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</si>
  <si>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</si>
  <si>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</si>
  <si>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</si>
  <si>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</si>
  <si>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</si>
  <si>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</si>
  <si>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</si>
  <si>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</si>
  <si>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</si>
  <si>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</si>
  <si>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</si>
  <si>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</si>
  <si>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</si>
  <si>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</si>
  <si>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</si>
  <si>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</si>
  <si>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</si>
  <si>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</si>
  <si>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</si>
  <si>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</si>
  <si>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</si>
  <si>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</si>
  <si>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</si>
  <si>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</si>
  <si>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</si>
  <si>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</si>
  <si>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</si>
  <si>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</si>
  <si>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</si>
  <si>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</si>
  <si>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</si>
  <si>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</si>
  <si>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</si>
  <si>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</si>
  <si>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</si>
  <si>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</si>
  <si>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</si>
  <si>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</si>
  <si>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</si>
  <si>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</si>
  <si>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</si>
  <si>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</si>
  <si>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</si>
  <si>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</si>
  <si>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</si>
  <si>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</si>
  <si>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</si>
  <si>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</si>
  <si>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</si>
  <si>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</si>
  <si>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</si>
  <si>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</si>
  <si>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</si>
  <si>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</si>
  <si>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</si>
  <si>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</si>
  <si>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</si>
  <si>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</si>
  <si>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</si>
  <si>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</si>
  <si>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</si>
  <si>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</si>
  <si>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</si>
  <si>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</si>
  <si>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</si>
  <si>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</si>
  <si>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</si>
  <si>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</si>
  <si>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</si>
  <si>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</si>
  <si>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</si>
  <si>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</si>
  <si>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</si>
  <si>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</si>
  <si>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</si>
  <si>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</si>
  <si>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</si>
  <si>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</si>
  <si>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</si>
  <si>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</si>
  <si>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</si>
  <si>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</si>
  <si>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</si>
  <si>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</si>
  <si>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</si>
  <si>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</si>
  <si>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</si>
  <si>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</si>
  <si>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</si>
  <si>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</si>
  <si>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</si>
  <si>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</si>
  <si>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</si>
  <si>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</si>
  <si>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</si>
  <si>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</si>
  <si>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</si>
  <si>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</si>
  <si>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</si>
  <si>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</si>
  <si>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</si>
  <si>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</si>
  <si>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</si>
  <si>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</si>
  <si>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</si>
  <si>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</si>
  <si>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</si>
  <si>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</si>
  <si>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</si>
  <si>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</si>
  <si>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</si>
  <si>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</si>
  <si>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</si>
  <si>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</si>
  <si>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</si>
  <si>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</si>
  <si>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</si>
  <si>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</si>
  <si>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</si>
  <si>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</si>
  <si>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</si>
  <si>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</si>
  <si>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</si>
  <si>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</si>
  <si>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</si>
  <si>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</si>
  <si>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</si>
  <si>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</si>
  <si>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</si>
  <si>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</si>
  <si>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</si>
  <si>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</si>
  <si>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</si>
  <si>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</si>
  <si>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</si>
  <si>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</si>
  <si>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</si>
  <si>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</si>
  <si>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</si>
  <si>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</si>
  <si>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</si>
  <si>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</si>
  <si>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</si>
  <si>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</si>
  <si>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</si>
  <si>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</si>
  <si>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</si>
  <si>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</si>
  <si>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</si>
  <si>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</si>
  <si>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</si>
  <si>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</si>
  <si>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</si>
  <si>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</si>
  <si>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</si>
  <si>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</si>
  <si>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</si>
  <si>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</si>
  <si>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</si>
  <si>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</si>
  <si>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</si>
  <si>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</si>
  <si>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</si>
  <si>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</si>
  <si>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</si>
  <si>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</si>
  <si>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</si>
  <si>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</si>
  <si>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</si>
  <si>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</si>
  <si>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</si>
  <si>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</si>
  <si>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</si>
  <si>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</si>
  <si>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</si>
  <si>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</si>
  <si>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</si>
  <si>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</si>
  <si>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</si>
  <si>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</si>
  <si>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</si>
  <si>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</si>
  <si>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</si>
  <si>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</si>
  <si>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</si>
  <si>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</si>
  <si>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</si>
  <si>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</si>
  <si>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</si>
  <si>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</si>
  <si>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</si>
  <si>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</si>
  <si>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</si>
  <si>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</si>
  <si>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</si>
  <si>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</si>
  <si>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</si>
  <si>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</si>
  <si>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</si>
  <si>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</si>
  <si>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</si>
  <si>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</si>
  <si>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</si>
  <si>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</si>
  <si>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</si>
  <si>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</si>
  <si>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</si>
  <si>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</si>
  <si>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</si>
  <si>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</si>
  <si>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</si>
  <si>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</si>
  <si>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</si>
  <si>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</si>
  <si>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</si>
  <si>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</si>
  <si>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</si>
  <si>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</si>
  <si>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</si>
  <si>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</si>
  <si>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</si>
  <si>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</si>
  <si>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</si>
  <si>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</si>
  <si>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</si>
  <si>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</si>
  <si>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</si>
  <si>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</si>
  <si>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</si>
  <si>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</si>
  <si>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</si>
  <si>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</si>
  <si>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</si>
  <si>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</si>
  <si>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</si>
  <si>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</si>
  <si>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</si>
  <si>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</si>
  <si>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</si>
  <si>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</si>
  <si>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</si>
  <si>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</si>
  <si>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</si>
  <si>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</si>
  <si>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</si>
  <si>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</si>
  <si>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</si>
  <si>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</si>
  <si>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</si>
  <si>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</si>
  <si>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</si>
  <si>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</si>
  <si>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</si>
  <si>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</si>
  <si>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</si>
  <si>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</si>
  <si>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</si>
  <si>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</si>
  <si>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</si>
  <si>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</si>
  <si>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</si>
  <si>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</si>
  <si>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</si>
  <si>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</si>
  <si>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</si>
  <si>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</si>
  <si>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</si>
  <si>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</si>
  <si>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</si>
  <si>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</si>
  <si>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</si>
  <si>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</si>
  <si>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</si>
  <si>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</si>
  <si>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</si>
  <si>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</si>
  <si>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</si>
  <si>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</si>
  <si>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</si>
  <si>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</si>
  <si>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</si>
  <si>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</si>
  <si>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</si>
  <si>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</si>
  <si>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</si>
  <si>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</si>
  <si>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</si>
  <si>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</si>
  <si>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</si>
  <si>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</si>
  <si>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</si>
  <si>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</si>
  <si>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</si>
  <si>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</si>
  <si>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</si>
  <si>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</si>
  <si>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</si>
  <si>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</si>
  <si>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</si>
  <si>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</si>
  <si>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</si>
  <si>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</si>
  <si>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</si>
  <si>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</si>
  <si>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</si>
  <si>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</si>
  <si>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</si>
  <si>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</si>
  <si>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</si>
  <si>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</si>
  <si>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</si>
  <si>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</si>
  <si>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</si>
  <si>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</si>
  <si>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</si>
  <si>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</si>
  <si>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</si>
  <si>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</si>
  <si>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</si>
  <si>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</si>
  <si>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</si>
  <si>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</si>
  <si>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</si>
  <si>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</si>
  <si>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</si>
  <si>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</si>
  <si>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</si>
  <si>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</si>
  <si>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</si>
  <si>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</si>
  <si>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</si>
  <si>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</si>
  <si>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</si>
  <si>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</si>
  <si>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</si>
  <si>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</si>
  <si>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</si>
  <si>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</si>
  <si>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</si>
  <si>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</si>
  <si>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</si>
  <si>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</si>
  <si>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</si>
  <si>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</si>
  <si>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</si>
  <si>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</si>
  <si>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</si>
  <si>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</si>
  <si>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</si>
  <si>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</si>
  <si>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</si>
  <si>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</si>
  <si>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</si>
  <si>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</si>
  <si>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</si>
  <si>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</si>
  <si>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</si>
  <si>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</si>
  <si>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</si>
  <si>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</si>
  <si>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</si>
  <si>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</si>
  <si>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</si>
  <si>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</si>
  <si>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</si>
  <si>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</si>
  <si>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</si>
  <si>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</si>
  <si>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</si>
  <si>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</si>
  <si>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</si>
  <si>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</si>
  <si>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</si>
  <si>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</si>
  <si>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</si>
  <si>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</si>
  <si>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</si>
  <si>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</si>
  <si>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</si>
  <si>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</si>
  <si>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</si>
  <si>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</si>
  <si>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</si>
  <si>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</si>
  <si>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</si>
  <si>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</si>
  <si>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</si>
  <si>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</si>
  <si>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</si>
  <si>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</si>
  <si>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</si>
  <si>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</si>
  <si>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</si>
  <si>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</si>
  <si>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</si>
  <si>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</si>
  <si>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</si>
  <si>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</si>
  <si>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</si>
  <si>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</si>
  <si>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</si>
  <si>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</si>
  <si>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</si>
  <si>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</si>
  <si>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</si>
  <si>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</si>
  <si>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</si>
  <si>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</si>
  <si>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</si>
  <si>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</si>
  <si>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</si>
  <si>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</si>
  <si>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</si>
  <si>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</si>
  <si>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</si>
  <si>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</si>
  <si>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</si>
  <si>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</si>
  <si>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</si>
  <si>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</si>
  <si>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</si>
  <si>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</si>
  <si>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</si>
  <si>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</si>
  <si>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</si>
  <si>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</si>
  <si>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</si>
  <si>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</si>
  <si>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</si>
  <si>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</si>
  <si>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</si>
  <si>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</si>
  <si>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</si>
  <si>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</si>
  <si>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</si>
  <si>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</si>
  <si>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</si>
  <si>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</si>
  <si>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</si>
  <si>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</si>
  <si>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</si>
  <si>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</si>
  <si>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</si>
  <si>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</si>
  <si>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</si>
  <si>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</si>
  <si>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</si>
  <si>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</si>
  <si>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</si>
  <si>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</si>
  <si>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</si>
  <si>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</si>
  <si>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</si>
  <si>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</si>
  <si>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</si>
  <si>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</si>
  <si>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</si>
  <si>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</si>
  <si>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</si>
  <si>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</si>
  <si>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</si>
  <si>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</si>
  <si>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</si>
  <si>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</si>
  <si>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</si>
  <si>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</si>
  <si>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</si>
  <si>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</si>
  <si>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</si>
  <si>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</si>
  <si>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</si>
  <si>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</si>
  <si>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</si>
  <si>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</si>
  <si>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</si>
  <si>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</si>
  <si>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</si>
  <si>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</si>
  <si>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</si>
  <si>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</si>
  <si>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</si>
  <si>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</si>
  <si>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</si>
  <si>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</si>
  <si>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</si>
  <si>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</si>
  <si>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</si>
  <si>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</si>
  <si>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</si>
  <si>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</si>
  <si>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</si>
  <si>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</si>
  <si>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</si>
  <si>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</si>
  <si>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</si>
  <si>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</si>
  <si>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</si>
  <si>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</si>
  <si>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</si>
  <si>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</si>
  <si>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</si>
  <si>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</si>
  <si>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</si>
  <si>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</si>
  <si>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</si>
  <si>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</si>
  <si>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</si>
  <si>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</si>
  <si>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</si>
  <si>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</si>
  <si>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</si>
  <si>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</si>
  <si>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</si>
  <si>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</si>
  <si>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</si>
  <si>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</si>
  <si>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</si>
  <si>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</si>
  <si>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</si>
  <si>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</si>
  <si>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</si>
  <si>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</si>
  <si>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</si>
  <si>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</si>
  <si>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</si>
  <si>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</si>
  <si>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</si>
  <si>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</si>
  <si>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</si>
  <si>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</si>
  <si>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</si>
  <si>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</si>
  <si>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</si>
  <si>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</si>
  <si>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</si>
  <si>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</si>
  <si>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</si>
  <si>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</si>
  <si>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</si>
  <si>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</si>
  <si>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</si>
  <si>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</si>
  <si>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</si>
  <si>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</si>
  <si>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</si>
  <si>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</si>
  <si>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</si>
  <si>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</si>
  <si>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</si>
  <si>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</si>
  <si>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</si>
  <si>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</si>
  <si>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</si>
  <si>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</si>
  <si>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</si>
  <si>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</si>
  <si>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</si>
  <si>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</si>
  <si>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</si>
  <si>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</si>
  <si>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</si>
  <si>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</si>
  <si>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</si>
  <si>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</si>
  <si>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</si>
  <si>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</si>
  <si>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</si>
  <si>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</si>
  <si>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</si>
  <si>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</si>
  <si>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</si>
  <si>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</si>
  <si>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</si>
  <si>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</si>
  <si>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</si>
  <si>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</si>
  <si>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</si>
  <si>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</si>
  <si>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</si>
  <si>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</si>
  <si>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</si>
  <si>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</si>
  <si>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</si>
  <si>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</si>
  <si>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</si>
  <si>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</si>
  <si>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</si>
  <si>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</si>
  <si>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</si>
  <si>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</si>
  <si>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</si>
  <si>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</si>
  <si>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</si>
  <si>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</si>
  <si>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</si>
  <si>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</si>
  <si>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</si>
  <si>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</si>
  <si>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</si>
  <si>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</si>
  <si>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</si>
  <si>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</si>
  <si>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</si>
  <si>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</si>
  <si>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</si>
  <si>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</si>
  <si>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</si>
  <si>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</si>
  <si>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</si>
  <si>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</si>
  <si>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</si>
  <si>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</si>
  <si>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</si>
  <si>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</si>
  <si>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</si>
  <si>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</si>
  <si>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</si>
  <si>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</si>
  <si>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</si>
  <si>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</si>
  <si>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</si>
  <si>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</si>
  <si>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</si>
  <si>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</si>
  <si>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</si>
  <si>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</si>
  <si>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</si>
  <si>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</si>
  <si>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</si>
  <si>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</si>
  <si>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</si>
  <si>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</si>
  <si>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</si>
  <si>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</si>
  <si>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</si>
  <si>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</si>
  <si>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</si>
  <si>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</si>
  <si>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</si>
  <si>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</si>
  <si>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</si>
  <si>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</si>
  <si>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</si>
  <si>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</si>
  <si>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</si>
  <si>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</si>
  <si>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</si>
  <si>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</si>
  <si>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</si>
  <si>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</si>
  <si>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</si>
  <si>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</si>
  <si>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</si>
  <si>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</si>
  <si>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</si>
  <si>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</si>
  <si>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</si>
  <si>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</si>
  <si>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</si>
  <si>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</si>
  <si>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</si>
  <si>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</si>
  <si>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</si>
  <si>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</si>
  <si>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</si>
  <si>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</si>
  <si>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</si>
  <si>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</si>
  <si>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</si>
  <si>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</si>
  <si>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</si>
  <si>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</si>
  <si>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</si>
  <si>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</si>
  <si>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</si>
  <si>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</si>
  <si>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</si>
  <si>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</si>
  <si>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</si>
  <si>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</si>
  <si>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</si>
  <si>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</si>
  <si>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</si>
  <si>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</si>
  <si>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</si>
  <si>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</si>
  <si>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</si>
  <si>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</si>
  <si>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</si>
  <si>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</si>
  <si>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</si>
  <si>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</si>
  <si>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</si>
  <si>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</si>
  <si>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</si>
  <si>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</si>
  <si>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</si>
  <si>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</si>
  <si>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</si>
  <si>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</si>
  <si>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</si>
  <si>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</si>
  <si>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</si>
  <si>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</si>
  <si>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</si>
  <si>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</si>
  <si>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</si>
  <si>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</si>
  <si>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</si>
  <si>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</si>
  <si>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</si>
  <si>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</si>
  <si>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</si>
  <si>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</si>
  <si>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</si>
  <si>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</si>
  <si>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</si>
  <si>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</si>
  <si>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</si>
  <si>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</si>
  <si>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</si>
  <si>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</si>
  <si>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</si>
  <si>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</si>
  <si>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</si>
  <si>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</si>
  <si>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</si>
  <si>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</si>
  <si>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</si>
  <si>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</si>
  <si>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</si>
  <si>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</si>
  <si>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</si>
  <si>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</si>
  <si>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</si>
  <si>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</si>
  <si>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</si>
  <si>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</si>
  <si>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</si>
  <si>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</si>
  <si>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</si>
  <si>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</si>
  <si>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</si>
  <si>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</si>
  <si>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</si>
  <si>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</si>
  <si>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</si>
  <si>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</si>
  <si>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</si>
  <si>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</si>
  <si>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</si>
  <si>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</si>
  <si>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</si>
  <si>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</si>
  <si>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</si>
  <si>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</si>
  <si>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</si>
  <si>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</si>
  <si>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</si>
  <si>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</si>
  <si>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</si>
  <si>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</si>
  <si>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</si>
  <si>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</si>
  <si>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</si>
  <si>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</si>
  <si>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</si>
  <si>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</si>
  <si>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</si>
  <si>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</si>
  <si>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</si>
  <si>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</si>
  <si>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</si>
  <si>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</si>
  <si>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</si>
  <si>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</si>
  <si>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</si>
  <si>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</si>
  <si>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</si>
  <si>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</si>
  <si>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</si>
  <si>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</si>
  <si>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</si>
  <si>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</si>
  <si>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</si>
  <si>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</si>
  <si>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</si>
  <si>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</si>
  <si>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</si>
  <si>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</si>
  <si>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</si>
  <si>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</si>
  <si>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</si>
  <si>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</si>
  <si>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</si>
  <si>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</si>
  <si>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</si>
  <si>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</si>
  <si>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</si>
  <si>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</si>
  <si>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</si>
  <si>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</si>
  <si>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</si>
  <si>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</si>
  <si>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</si>
  <si>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</si>
  <si>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</si>
  <si>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</si>
  <si>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</si>
  <si>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</si>
  <si>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</si>
  <si>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</si>
  <si>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</si>
  <si>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</si>
  <si>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</si>
  <si>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</si>
  <si>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</si>
  <si>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</si>
  <si>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</si>
  <si>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</si>
  <si>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</si>
  <si>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</si>
  <si>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</si>
  <si>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</si>
  <si>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</si>
  <si>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</si>
  <si>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</si>
  <si>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</si>
  <si>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</si>
  <si>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</si>
  <si>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</si>
  <si>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</si>
  <si>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</si>
  <si>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</si>
  <si>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</si>
  <si>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</si>
  <si>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</si>
  <si>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</si>
  <si>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</si>
  <si>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</si>
  <si>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</si>
  <si>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</si>
  <si>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</si>
  <si>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</si>
  <si>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</si>
  <si>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</si>
  <si>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</si>
  <si>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</si>
  <si>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</si>
  <si>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</si>
  <si>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</si>
  <si>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</si>
  <si>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</si>
  <si>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</si>
  <si>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</si>
  <si>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</si>
  <si>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</si>
  <si>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</si>
  <si>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</si>
  <si>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</si>
  <si>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</si>
  <si>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</si>
  <si>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</si>
  <si>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</si>
  <si>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</si>
  <si>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</si>
  <si>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</si>
  <si>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</si>
  <si>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</si>
  <si>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</si>
  <si>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</si>
  <si>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</si>
  <si>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</si>
  <si>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</si>
  <si>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</si>
  <si>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</si>
  <si>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</si>
  <si>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</si>
  <si>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</si>
  <si>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</si>
  <si>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</si>
  <si>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</si>
  <si>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</si>
  <si>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</si>
  <si>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</si>
  <si>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</si>
  <si>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</si>
  <si>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</si>
  <si>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</si>
  <si>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</si>
  <si>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</si>
  <si>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</si>
  <si>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</si>
  <si>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</si>
  <si>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</si>
  <si>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</si>
  <si>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</si>
  <si>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</si>
  <si>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</si>
  <si>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</si>
  <si>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</si>
  <si>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</si>
  <si>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</si>
  <si>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</si>
  <si>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</si>
  <si>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</si>
  <si>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</si>
  <si>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</si>
  <si>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</si>
  <si>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</si>
  <si>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</si>
  <si>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</si>
  <si>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</si>
  <si>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</si>
  <si>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</si>
  <si>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</si>
  <si>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</si>
  <si>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</si>
  <si>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</si>
  <si>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</si>
  <si>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</si>
  <si>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</si>
  <si>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</si>
  <si>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</si>
  <si>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</si>
  <si>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</si>
  <si>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</si>
  <si>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</si>
  <si>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</si>
  <si>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</si>
  <si>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</si>
  <si>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</si>
  <si>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</si>
  <si>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</si>
  <si>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</si>
  <si>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</si>
  <si>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</si>
  <si>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</si>
  <si>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</si>
  <si>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</si>
  <si>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</si>
  <si>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</si>
  <si>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</si>
  <si>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</si>
  <si>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</si>
  <si>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</si>
  <si>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</si>
  <si>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</si>
  <si>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</si>
  <si>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</si>
  <si>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</si>
  <si>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</si>
  <si>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</si>
  <si>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</si>
  <si>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</si>
  <si>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</si>
  <si>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</si>
  <si>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</si>
  <si>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</si>
  <si>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</si>
  <si>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</si>
  <si>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</si>
  <si>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</si>
  <si>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</si>
  <si>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</si>
  <si>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</si>
  <si>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</si>
  <si>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</si>
  <si>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</si>
  <si>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</si>
  <si>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</si>
  <si>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</si>
  <si>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</si>
  <si>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</si>
  <si>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</si>
  <si>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</si>
  <si>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</si>
  <si>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</si>
  <si>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</si>
  <si>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</si>
  <si>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</si>
  <si>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</si>
  <si>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</si>
  <si>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</si>
  <si>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</si>
  <si>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</si>
  <si>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</si>
  <si>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</si>
  <si>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</si>
  <si>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</si>
  <si>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</si>
  <si>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</si>
  <si>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</si>
  <si>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</si>
  <si>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</si>
  <si>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</si>
  <si>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</si>
  <si>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</si>
  <si>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</si>
  <si>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</si>
  <si>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</si>
  <si>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</si>
  <si>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</si>
  <si>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</si>
  <si>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</si>
  <si>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</si>
  <si>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</si>
  <si>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</si>
  <si>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</si>
  <si>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</si>
  <si>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</si>
  <si>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</si>
  <si>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</si>
  <si>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</si>
  <si>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</si>
  <si>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</si>
  <si>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</si>
  <si>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</si>
  <si>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</si>
  <si>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</si>
  <si>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</si>
  <si>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</si>
  <si>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</si>
  <si>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</si>
  <si>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</si>
  <si>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</si>
  <si>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</si>
  <si>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</si>
  <si>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</si>
  <si>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</si>
  <si>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</si>
  <si>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</si>
  <si>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</si>
  <si>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</si>
  <si>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</si>
  <si>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</si>
  <si>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</si>
  <si>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</si>
  <si>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</si>
  <si>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</si>
  <si>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</si>
  <si>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</si>
  <si>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</si>
  <si>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</si>
  <si>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</si>
  <si>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</si>
  <si>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</si>
  <si>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</si>
  <si>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</si>
  <si>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</si>
  <si>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</si>
  <si>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</si>
  <si>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</si>
  <si>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</si>
  <si>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</si>
  <si>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</si>
  <si>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</si>
  <si>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</si>
  <si>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</si>
  <si>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</si>
  <si>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</si>
  <si>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</si>
  <si>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</si>
  <si>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</si>
  <si>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</si>
  <si>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</si>
  <si>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</si>
  <si>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</si>
  <si>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</si>
  <si>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</si>
  <si>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</si>
  <si>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</si>
  <si>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</si>
  <si>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</si>
  <si>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</si>
  <si>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</si>
  <si>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</si>
  <si>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</si>
  <si>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</si>
  <si>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</si>
  <si>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</si>
  <si>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</si>
  <si>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</si>
  <si>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</si>
  <si>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</si>
  <si>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</si>
  <si>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</si>
  <si>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</si>
  <si>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</si>
  <si>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</si>
  <si>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</si>
  <si>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</si>
  <si>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</si>
  <si>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</si>
  <si>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</si>
  <si>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</si>
  <si>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</si>
  <si>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</si>
  <si>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</si>
  <si>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</si>
  <si>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</si>
  <si>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</si>
  <si>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</si>
  <si>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</si>
  <si>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</si>
  <si>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</si>
  <si>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</si>
  <si>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</si>
  <si>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</si>
  <si>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</si>
  <si>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</si>
  <si>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</si>
  <si>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</si>
  <si>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</si>
  <si>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</si>
  <si>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</si>
  <si>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</si>
  <si>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</si>
  <si>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</si>
  <si>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</si>
  <si>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</si>
  <si>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</si>
  <si>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</si>
  <si>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</si>
  <si>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</si>
  <si>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</si>
  <si>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</si>
  <si>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</si>
  <si>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</si>
  <si>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</si>
  <si>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</si>
  <si>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</si>
  <si>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</si>
  <si>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</si>
  <si>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</si>
  <si>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</si>
  <si>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</si>
  <si>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</si>
  <si>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</si>
  <si>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</si>
  <si>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</si>
  <si>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</si>
  <si>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</si>
  <si>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</si>
  <si>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</si>
  <si>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</si>
  <si>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</si>
  <si>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</si>
  <si>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</si>
  <si>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</si>
  <si>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</si>
  <si>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</si>
  <si>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</si>
  <si>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</si>
  <si>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</si>
  <si>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</si>
  <si>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</si>
  <si>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</si>
  <si>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</si>
  <si>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</si>
  <si>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</si>
  <si>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</si>
  <si>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</si>
  <si>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</si>
  <si>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</si>
  <si>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</si>
  <si>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</si>
  <si>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</si>
  <si>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</si>
  <si>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</si>
  <si>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</si>
  <si>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</si>
  <si>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</si>
  <si>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</si>
  <si>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</si>
  <si>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</si>
  <si>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</si>
  <si>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</si>
  <si>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</si>
  <si>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</si>
  <si>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</si>
  <si>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</si>
  <si>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</si>
  <si>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</si>
  <si>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</si>
  <si>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</si>
  <si>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</si>
  <si>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</si>
  <si>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</si>
  <si>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</si>
  <si>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</si>
  <si>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</si>
  <si>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</si>
  <si>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</si>
  <si>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</si>
  <si>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</si>
  <si>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</si>
  <si>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</si>
  <si>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</si>
  <si>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</si>
  <si>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</si>
  <si>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</si>
  <si>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</si>
  <si>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</si>
  <si>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</si>
  <si>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</si>
  <si>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</si>
  <si>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</si>
  <si>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</si>
  <si>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</si>
  <si>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</si>
  <si>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</si>
  <si>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</si>
  <si>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</si>
  <si>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</si>
  <si>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</si>
  <si>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</si>
  <si>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</si>
  <si>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</si>
  <si>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</si>
  <si>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</si>
  <si>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</si>
  <si>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</si>
  <si>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</si>
  <si>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</si>
  <si>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</si>
  <si>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</si>
  <si>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</si>
  <si>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</si>
  <si>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</si>
  <si>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</si>
  <si>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</si>
  <si>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</si>
  <si>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</si>
  <si>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</si>
  <si>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</si>
  <si>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</si>
  <si>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</si>
  <si>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</si>
  <si>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</si>
  <si>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</si>
  <si>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</si>
  <si>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</si>
  <si>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</si>
  <si>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</si>
  <si>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</si>
  <si>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</si>
  <si>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</si>
  <si>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</si>
  <si>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</si>
  <si>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</si>
  <si>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</si>
  <si>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</si>
  <si>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</si>
  <si>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</si>
  <si>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</si>
  <si>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</si>
  <si>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</si>
  <si>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</si>
  <si>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</si>
  <si>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</si>
  <si>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</si>
  <si>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</si>
  <si>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</si>
  <si>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</si>
  <si>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</si>
  <si>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</si>
  <si>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</si>
  <si>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</si>
  <si>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</si>
  <si>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</si>
  <si>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</si>
  <si>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</si>
  <si>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</si>
  <si>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</si>
  <si>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</si>
  <si>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</si>
  <si>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</si>
  <si>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</si>
  <si>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</si>
  <si>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</si>
  <si>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</si>
  <si>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</si>
  <si>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</si>
  <si>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</si>
  <si>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</si>
  <si>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</si>
  <si>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</si>
  <si>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</si>
  <si>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</si>
  <si>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</si>
  <si>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</si>
  <si>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</si>
  <si>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</si>
  <si>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</si>
  <si>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</si>
  <si>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</si>
  <si>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</si>
  <si>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</si>
  <si>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</si>
  <si>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</si>
  <si>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</si>
  <si>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</si>
  <si>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</si>
  <si>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</si>
  <si>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</si>
  <si>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</si>
  <si>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</si>
  <si>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</si>
  <si>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</si>
  <si>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</si>
  <si>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</si>
  <si>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</si>
  <si>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</si>
  <si>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</si>
  <si>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</si>
  <si>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</si>
  <si>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</si>
  <si>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</si>
  <si>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</si>
  <si>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</si>
  <si>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</si>
  <si>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</si>
  <si>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</si>
  <si>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</si>
  <si>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</si>
  <si>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</si>
  <si>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</si>
  <si>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</si>
  <si>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</si>
  <si>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</si>
  <si>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</si>
  <si>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</si>
  <si>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</si>
  <si>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</si>
  <si>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</si>
  <si>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</si>
  <si>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</si>
  <si>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</si>
  <si>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</si>
  <si>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</si>
  <si>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</si>
  <si>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</si>
  <si>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</si>
  <si>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</si>
  <si>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</si>
  <si>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</si>
  <si>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</si>
  <si>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</si>
  <si>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</si>
  <si>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</si>
  <si>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</si>
  <si>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</si>
  <si>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</si>
  <si>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</si>
  <si>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</si>
  <si>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</si>
  <si>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</si>
  <si>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</si>
  <si>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</si>
  <si>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</si>
  <si>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</si>
  <si>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</si>
  <si>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</si>
  <si>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</si>
  <si>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</si>
  <si>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</si>
  <si>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</si>
  <si>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</si>
  <si>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</si>
  <si>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</si>
  <si>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</si>
  <si>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</si>
  <si>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</si>
  <si>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</si>
  <si>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</si>
  <si>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</si>
  <si>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</si>
  <si>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</si>
  <si>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</si>
  <si>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</si>
  <si>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</si>
  <si>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</si>
  <si>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</si>
  <si>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</si>
  <si>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</si>
  <si>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</si>
  <si>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</si>
  <si>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</si>
  <si>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</si>
  <si>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</si>
  <si>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</si>
  <si>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</si>
  <si>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</si>
  <si>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</si>
  <si>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</si>
  <si>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</si>
  <si>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</si>
  <si>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</si>
  <si>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</si>
  <si>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</si>
  <si>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</si>
  <si>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</si>
  <si>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</si>
  <si>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</si>
  <si>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</si>
  <si>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</si>
  <si>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</si>
  <si>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</si>
  <si>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</si>
  <si>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</si>
  <si>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</si>
  <si>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</si>
  <si>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</si>
  <si>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</si>
  <si>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</si>
  <si>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</si>
  <si>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</si>
  <si>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</si>
  <si>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</si>
  <si>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</si>
  <si>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</si>
  <si>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</si>
  <si>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</si>
  <si>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</si>
  <si>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</si>
  <si>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</si>
  <si>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</si>
  <si>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</si>
  <si>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</si>
  <si>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</si>
  <si>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</si>
  <si>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</si>
  <si>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</si>
  <si>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</si>
  <si>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</si>
  <si>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</si>
  <si>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</si>
  <si>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</si>
  <si>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</si>
  <si>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</si>
  <si>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</si>
  <si>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</si>
  <si>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</si>
  <si>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</si>
  <si>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</si>
  <si>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</si>
  <si>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</si>
  <si>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</si>
  <si>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</si>
  <si>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</si>
  <si>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</si>
  <si>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</si>
  <si>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</si>
  <si>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</si>
  <si>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</si>
  <si>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</si>
  <si>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</si>
  <si>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</si>
  <si>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</si>
  <si>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</si>
  <si>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</si>
  <si>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</si>
  <si>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</si>
  <si>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</si>
  <si>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</si>
  <si>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</si>
  <si>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</si>
  <si>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</si>
  <si>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</si>
  <si>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</si>
  <si>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</si>
  <si>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</si>
  <si>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</si>
  <si>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</si>
  <si>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</si>
  <si>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</si>
  <si>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</si>
  <si>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</si>
  <si>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</si>
  <si>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</si>
  <si>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</si>
  <si>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</si>
  <si>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</si>
  <si>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</si>
  <si>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</si>
  <si>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</si>
  <si>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</si>
  <si>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</si>
  <si>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</si>
  <si>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</si>
  <si>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</si>
  <si>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</si>
  <si>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</si>
  <si>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</si>
  <si>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</si>
  <si>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</si>
  <si>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</si>
  <si>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</si>
  <si>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</si>
  <si>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</si>
  <si>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</si>
  <si>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</si>
  <si>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</si>
  <si>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</si>
  <si>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</si>
  <si>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</si>
  <si>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</si>
  <si>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</si>
  <si>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</si>
  <si>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</si>
  <si>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</si>
  <si>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</si>
  <si>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</si>
  <si>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</si>
  <si>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</si>
  <si>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</si>
  <si>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</si>
  <si>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</si>
  <si>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</si>
  <si>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</si>
  <si>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</si>
  <si>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</si>
  <si>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</si>
  <si>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</si>
  <si>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</si>
  <si>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</si>
  <si>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</si>
  <si>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</si>
  <si>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</si>
  <si>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</si>
  <si>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</si>
  <si>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</si>
  <si>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</si>
  <si>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</si>
  <si>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</si>
  <si>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</si>
  <si>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</si>
  <si>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</si>
  <si>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</si>
  <si>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</si>
  <si>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</si>
  <si>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</si>
  <si>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</si>
  <si>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</si>
  <si>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</si>
  <si>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</si>
  <si>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</si>
  <si>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</si>
  <si>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</si>
  <si>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</si>
  <si>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</si>
  <si>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</si>
  <si>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</si>
  <si>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</si>
  <si>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</si>
  <si>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</si>
  <si>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</si>
  <si>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</si>
  <si>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</si>
  <si>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</si>
  <si>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</si>
  <si>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</si>
  <si>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</si>
  <si>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</si>
  <si>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</si>
  <si>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</si>
  <si>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</si>
  <si>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</si>
  <si>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</si>
  <si>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</si>
  <si>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</si>
  <si>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</si>
  <si>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</si>
  <si>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</si>
  <si>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</si>
  <si>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</si>
  <si>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</si>
  <si>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</si>
  <si>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</si>
  <si>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</si>
  <si>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</si>
  <si>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</si>
  <si>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</si>
  <si>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</si>
  <si>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</si>
  <si>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</si>
  <si>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</si>
  <si>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</si>
  <si>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</si>
  <si>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</si>
  <si>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</si>
  <si>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</si>
  <si>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</si>
  <si>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</si>
  <si>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</si>
  <si>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</si>
  <si>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</si>
  <si>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</si>
  <si>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</si>
  <si>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</si>
  <si>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</si>
  <si>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</si>
  <si>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</si>
  <si>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</si>
  <si>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</si>
  <si>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</si>
  <si>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</si>
  <si>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</si>
  <si>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</si>
  <si>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</si>
  <si>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</si>
  <si>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</si>
  <si>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</si>
  <si>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</si>
  <si>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</si>
  <si>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</si>
  <si>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</si>
  <si>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</si>
  <si>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</si>
  <si>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</si>
  <si>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</si>
  <si>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</si>
  <si>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</si>
  <si>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</si>
  <si>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</si>
  <si>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</si>
  <si>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</si>
  <si>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</si>
  <si>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</si>
  <si>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</si>
  <si>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</si>
  <si>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</si>
  <si>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</si>
  <si>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</si>
  <si>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</si>
  <si>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</si>
  <si>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</si>
  <si>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</si>
  <si>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</si>
  <si>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</si>
  <si>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</si>
  <si>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</si>
  <si>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</si>
  <si>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</si>
  <si>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</si>
  <si>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</si>
  <si>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</si>
  <si>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</si>
  <si>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</si>
  <si>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</si>
  <si>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</si>
  <si>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</si>
  <si>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</si>
  <si>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</si>
  <si>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</si>
  <si>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</si>
  <si>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</si>
  <si>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</si>
  <si>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</si>
  <si>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</si>
  <si>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</si>
  <si>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</si>
  <si>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</si>
  <si>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</si>
  <si>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</si>
  <si>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</si>
  <si>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</si>
  <si>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</si>
  <si>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</si>
  <si>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</si>
  <si>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</si>
  <si>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</si>
  <si>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</si>
  <si>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</si>
  <si>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</si>
  <si>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</si>
  <si>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</si>
  <si>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</si>
  <si>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</si>
  <si>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</si>
  <si>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</si>
  <si>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</si>
  <si>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</si>
  <si>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</si>
  <si>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</si>
  <si>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</si>
  <si>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</si>
  <si>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</si>
  <si>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</si>
  <si>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</si>
  <si>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</si>
  <si>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</si>
  <si>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</si>
  <si>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</si>
  <si>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</si>
  <si>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</si>
  <si>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</si>
  <si>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</si>
  <si>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</si>
  <si>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</si>
  <si>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</si>
  <si>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</si>
  <si>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</si>
  <si>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</si>
  <si>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</si>
  <si>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</si>
  <si>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</si>
  <si>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</si>
  <si>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</si>
  <si>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</si>
  <si>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</si>
  <si>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</si>
  <si>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</si>
  <si>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</si>
  <si>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</si>
  <si>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</si>
  <si>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</si>
  <si>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</si>
  <si>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</si>
  <si>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</si>
  <si>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</si>
  <si>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</si>
  <si>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</si>
  <si>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</si>
  <si>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</si>
  <si>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</si>
  <si>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</si>
  <si>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</si>
  <si>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</si>
  <si>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</si>
  <si>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</si>
  <si>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</si>
  <si>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</si>
  <si>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</si>
  <si>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</si>
  <si>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</si>
  <si>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</si>
  <si>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</si>
  <si>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</si>
  <si>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</si>
  <si>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</si>
  <si>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</si>
  <si>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</si>
  <si>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</si>
  <si>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</si>
  <si>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</si>
  <si>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</si>
  <si>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</si>
  <si>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</si>
  <si>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</si>
  <si>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</si>
  <si>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</si>
  <si>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</si>
  <si>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</si>
  <si>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</si>
  <si>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</si>
  <si>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</si>
  <si>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</si>
  <si>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</si>
  <si>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</si>
  <si>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</si>
  <si>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</si>
  <si>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</si>
  <si>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</si>
  <si>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</si>
  <si>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</si>
  <si>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</si>
  <si>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</si>
  <si>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</si>
  <si>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</si>
  <si>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</si>
  <si>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</si>
  <si>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</si>
  <si>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</si>
  <si>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</si>
  <si>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</si>
  <si>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</si>
  <si>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</si>
  <si>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</si>
  <si>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</si>
  <si>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</si>
  <si>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</si>
  <si>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</si>
  <si>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</si>
  <si>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</si>
  <si>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</si>
  <si>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</si>
  <si>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</si>
  <si>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</si>
  <si>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</si>
  <si>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</si>
  <si>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</si>
  <si>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</si>
  <si>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</si>
  <si>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</si>
  <si>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</si>
  <si>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</si>
  <si>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</si>
  <si>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</si>
  <si>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</si>
  <si>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</si>
  <si>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</si>
  <si>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</si>
  <si>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</si>
  <si>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</si>
  <si>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</si>
  <si>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</si>
  <si>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</si>
  <si>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</si>
  <si>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</si>
  <si>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</si>
  <si>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</si>
  <si>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</si>
  <si>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</si>
  <si>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</si>
  <si>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</si>
  <si>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</si>
  <si>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</si>
  <si>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</si>
  <si>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</si>
  <si>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</si>
  <si>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</si>
  <si>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</si>
  <si>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</si>
  <si>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</si>
  <si>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</si>
  <si>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</si>
  <si>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</si>
  <si>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</si>
  <si>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</si>
  <si>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</si>
  <si>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</si>
  <si>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</si>
  <si>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</si>
  <si>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</si>
  <si>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</si>
  <si>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</si>
  <si>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</si>
  <si>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</si>
  <si>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</si>
  <si>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</si>
  <si>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</si>
  <si>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</si>
  <si>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</si>
  <si>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</si>
  <si>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</si>
  <si>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</si>
  <si>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</si>
  <si>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</si>
  <si>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</si>
  <si>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</si>
  <si>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</si>
  <si>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</si>
  <si>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</si>
  <si>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</si>
  <si>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</si>
  <si>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</si>
  <si>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</si>
  <si>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</si>
  <si>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</si>
  <si>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</si>
  <si>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</si>
  <si>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</si>
  <si>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</si>
  <si>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</si>
  <si>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</si>
  <si>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</si>
  <si>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</si>
  <si>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</si>
  <si>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</si>
  <si>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</si>
  <si>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</si>
  <si>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</si>
  <si>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</si>
  <si>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</si>
  <si>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</si>
  <si>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</si>
  <si>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</si>
  <si>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</si>
  <si>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</si>
  <si>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</si>
  <si>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</si>
  <si>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</si>
  <si>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</si>
  <si>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</si>
  <si>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</si>
  <si>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</si>
  <si>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</si>
  <si>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</si>
  <si>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</si>
  <si>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</si>
  <si>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</si>
  <si>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</si>
  <si>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</si>
  <si>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</si>
  <si>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</si>
  <si>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</si>
  <si>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</si>
  <si>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</si>
  <si>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</si>
  <si>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</si>
  <si>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</si>
  <si>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</si>
  <si>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</si>
  <si>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</si>
  <si>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</si>
  <si>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</si>
  <si>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</si>
  <si>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</si>
  <si>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</si>
  <si>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</si>
  <si>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</si>
  <si>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</si>
  <si>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</si>
  <si>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</si>
  <si>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</si>
  <si>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</si>
  <si>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</si>
  <si>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</si>
  <si>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</si>
  <si>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</si>
  <si>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</si>
  <si>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</si>
  <si>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</si>
  <si>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</si>
  <si>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</si>
  <si>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</si>
  <si>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</si>
  <si>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</si>
  <si>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</si>
  <si>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</si>
  <si>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</si>
  <si>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</si>
  <si>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</si>
  <si>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</si>
  <si>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</si>
  <si>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</si>
  <si>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</si>
  <si>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</si>
  <si>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</si>
  <si>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</si>
  <si>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</si>
  <si>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</si>
  <si>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</si>
  <si>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</si>
  <si>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</si>
  <si>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</si>
  <si>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</si>
  <si>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</si>
  <si>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</si>
  <si>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</si>
  <si>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</si>
  <si>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</si>
  <si>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</si>
  <si>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</si>
  <si>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</si>
  <si>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</si>
  <si>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</si>
  <si>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</si>
  <si>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</si>
  <si>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</si>
  <si>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</si>
  <si>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</si>
  <si>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</si>
  <si>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</si>
  <si>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</si>
  <si>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</si>
  <si>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</si>
  <si>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</si>
  <si>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</si>
  <si>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</si>
  <si>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</si>
  <si>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</si>
  <si>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</si>
  <si>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</si>
  <si>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</si>
  <si>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</si>
  <si>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</si>
  <si>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</si>
  <si>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</si>
  <si>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</si>
  <si>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</si>
  <si>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</si>
  <si>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</si>
  <si>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</si>
  <si>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</si>
  <si>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</si>
  <si>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</si>
  <si>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</si>
  <si>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</si>
  <si>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</si>
  <si>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</si>
  <si>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</si>
  <si>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</si>
  <si>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</si>
  <si>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</si>
  <si>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</si>
  <si>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</si>
  <si>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</si>
  <si>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</si>
  <si>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</si>
  <si>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</si>
  <si>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</si>
  <si>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</si>
  <si>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</si>
  <si>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</si>
  <si>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</si>
  <si>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</si>
  <si>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</si>
  <si>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</si>
  <si>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</si>
  <si>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</si>
  <si>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</si>
  <si>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</si>
  <si>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</si>
  <si>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</si>
  <si>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</si>
  <si>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</si>
  <si>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</si>
  <si>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</si>
  <si>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</si>
  <si>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</si>
  <si>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</si>
  <si>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</si>
  <si>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</si>
  <si>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</si>
  <si>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</si>
  <si>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</si>
  <si>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</si>
  <si>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</si>
  <si>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</si>
  <si>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</si>
  <si>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</si>
  <si>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</si>
  <si>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</si>
  <si>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</si>
  <si>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</si>
  <si>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</si>
  <si>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</si>
  <si>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</si>
  <si>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</si>
  <si>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</si>
  <si>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</si>
  <si>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</si>
  <si>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</si>
  <si>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</si>
  <si>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</si>
  <si>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</si>
  <si>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</si>
  <si>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</si>
  <si>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</si>
  <si>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</si>
  <si>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</si>
  <si>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</si>
  <si>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</si>
  <si>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</si>
  <si>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</si>
  <si>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</si>
  <si>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</si>
  <si>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</si>
  <si>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</si>
  <si>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</si>
  <si>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</si>
  <si>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</si>
  <si>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</si>
  <si>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</si>
  <si>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</si>
  <si>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</si>
  <si>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</si>
  <si>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</si>
  <si>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</si>
  <si>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</si>
  <si>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</si>
  <si>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</si>
  <si>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</si>
  <si>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</si>
  <si>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</si>
  <si>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</si>
  <si>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</si>
  <si>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</si>
  <si>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</si>
  <si>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</si>
  <si>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</si>
  <si>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</si>
  <si>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</si>
  <si>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</si>
  <si>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</si>
  <si>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</si>
  <si>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</si>
  <si>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</si>
  <si>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</si>
  <si>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</si>
  <si>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</si>
  <si>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</si>
  <si>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</si>
  <si>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</si>
  <si>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</si>
  <si>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</si>
  <si>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</si>
  <si>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</si>
  <si>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</si>
  <si>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</si>
  <si>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</si>
  <si>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</si>
  <si>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</si>
  <si>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</si>
  <si>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</si>
  <si>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</si>
  <si>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</si>
  <si>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</si>
  <si>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</si>
  <si>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</si>
  <si>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</si>
  <si>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</si>
  <si>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</si>
  <si>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</si>
  <si>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</si>
  <si>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</si>
  <si>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</si>
  <si>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</si>
  <si>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</si>
  <si>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</si>
  <si>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</si>
  <si>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</si>
  <si>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</si>
  <si>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</si>
  <si>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</si>
  <si>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</si>
  <si>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</si>
  <si>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</si>
  <si>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</si>
  <si>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</si>
  <si>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</si>
  <si>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</si>
  <si>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</si>
  <si>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</si>
  <si>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</si>
  <si>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</si>
  <si>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</si>
  <si>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</si>
  <si>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</si>
  <si>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</si>
  <si>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</si>
  <si>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</si>
  <si>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</si>
  <si>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</si>
  <si>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</si>
  <si>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</si>
  <si>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</si>
  <si>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</si>
  <si>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</si>
  <si>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</si>
  <si>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</si>
  <si>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</si>
  <si>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</si>
  <si>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</si>
  <si>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</si>
  <si>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</si>
  <si>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</si>
  <si>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</si>
  <si>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</si>
  <si>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</si>
  <si>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</si>
  <si>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</si>
  <si>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</si>
  <si>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</si>
  <si>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</si>
  <si>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</si>
  <si>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</si>
  <si>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</si>
  <si>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</si>
  <si>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</si>
  <si>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</si>
  <si>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</si>
  <si>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</si>
  <si>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</si>
  <si>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</si>
  <si>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</si>
  <si>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</si>
  <si>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</si>
  <si>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</si>
  <si>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</si>
  <si>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</si>
  <si>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</si>
  <si>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</si>
  <si>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</si>
  <si>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</si>
  <si>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</si>
  <si>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</si>
  <si>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</si>
  <si>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</si>
  <si>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</si>
  <si>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</si>
  <si>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</si>
  <si>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</si>
  <si>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</si>
  <si>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</si>
  <si>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</si>
  <si>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</si>
  <si>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</si>
  <si>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</si>
  <si>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</si>
  <si>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</si>
  <si>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</si>
  <si>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</si>
  <si>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</si>
  <si>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</si>
  <si>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</si>
  <si>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</si>
  <si>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</si>
  <si>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</si>
  <si>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</si>
  <si>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</si>
  <si>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</si>
  <si>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</si>
  <si>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</si>
  <si>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</si>
  <si>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</si>
  <si>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</si>
  <si>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</si>
  <si>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</si>
  <si>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</si>
  <si>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</si>
  <si>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</si>
  <si>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</si>
  <si>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</si>
  <si>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</si>
  <si>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</si>
  <si>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</si>
  <si>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</si>
  <si>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</si>
  <si>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</si>
  <si>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</si>
  <si>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</si>
  <si>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</si>
  <si>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</si>
  <si>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</si>
  <si>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</si>
  <si>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</si>
  <si>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</si>
  <si>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</si>
  <si>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</si>
  <si>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</si>
  <si>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</si>
  <si>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</si>
  <si>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</si>
  <si>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</si>
  <si>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</si>
  <si>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</si>
  <si>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</si>
  <si>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</si>
  <si>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</si>
  <si>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</si>
  <si>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</si>
  <si>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</si>
  <si>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</si>
  <si>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</si>
  <si>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</si>
  <si>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</si>
  <si>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</si>
  <si>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</si>
  <si>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</si>
  <si>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</si>
  <si>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</si>
  <si>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</si>
  <si>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</si>
  <si>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</si>
  <si>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</si>
  <si>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</si>
  <si>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</si>
  <si>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</si>
  <si>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</si>
  <si>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</si>
  <si>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</si>
  <si>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</si>
  <si>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</si>
  <si>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</si>
  <si>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</si>
  <si>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</si>
  <si>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</si>
  <si>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</si>
  <si>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</si>
  <si>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</si>
  <si>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</si>
  <si>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</si>
  <si>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</si>
  <si>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</si>
  <si>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</si>
  <si>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</si>
  <si>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</si>
  <si>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</si>
  <si>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</si>
  <si>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</si>
  <si>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</si>
  <si>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</si>
  <si>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</si>
  <si>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</si>
  <si>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</si>
  <si>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</si>
  <si>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</si>
  <si>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</si>
  <si>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</si>
  <si>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</si>
  <si>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</si>
  <si>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</si>
  <si>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</si>
  <si>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</si>
  <si>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</si>
  <si>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</si>
  <si>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</si>
  <si>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</si>
  <si>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</si>
  <si>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</si>
  <si>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</si>
  <si>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</si>
  <si>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</si>
  <si>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</si>
  <si>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</si>
  <si>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</si>
  <si>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</si>
  <si>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</si>
  <si>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</si>
  <si>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</si>
  <si>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</si>
  <si>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</si>
  <si>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</si>
  <si>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</si>
  <si>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</si>
  <si>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</si>
  <si>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</si>
  <si>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</si>
  <si>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</si>
  <si>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</si>
  <si>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</si>
  <si>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</si>
  <si>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</si>
  <si>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</si>
  <si>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</si>
  <si>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</si>
  <si>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</si>
  <si>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</si>
  <si>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</si>
  <si>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</si>
  <si>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</si>
  <si>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</si>
  <si>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</si>
  <si>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</si>
  <si>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</si>
  <si>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</si>
  <si>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</si>
  <si>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</si>
  <si>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</si>
  <si>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</si>
  <si>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</si>
  <si>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</si>
  <si>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</si>
  <si>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</si>
  <si>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</si>
  <si>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</si>
  <si>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</si>
  <si>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</si>
  <si>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</si>
  <si>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</si>
  <si>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</si>
  <si>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</si>
  <si>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</si>
  <si>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</si>
  <si>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</si>
  <si>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</si>
  <si>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</si>
  <si>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</si>
  <si>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</si>
  <si>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</si>
  <si>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</si>
  <si>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</si>
  <si>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</si>
  <si>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</si>
  <si>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</si>
  <si>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</si>
  <si>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</si>
  <si>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</si>
  <si>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</si>
  <si>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</si>
  <si>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</si>
  <si>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</si>
  <si>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</si>
  <si>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</si>
  <si>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</si>
  <si>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</si>
  <si>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</si>
  <si>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</si>
  <si>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</si>
  <si>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</si>
  <si>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</si>
  <si>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</si>
  <si>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</si>
  <si>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</si>
  <si>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</si>
  <si>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</si>
  <si>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</si>
  <si>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</si>
  <si>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</si>
  <si>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</si>
  <si>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</si>
  <si>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</si>
  <si>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</si>
  <si>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</si>
  <si>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</si>
  <si>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</si>
  <si>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</si>
  <si>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</si>
  <si>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</si>
  <si>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</si>
  <si>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</si>
  <si>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</si>
  <si>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</si>
  <si>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</si>
  <si>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</si>
  <si>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</si>
  <si>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</si>
  <si>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</si>
  <si>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</si>
  <si>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</si>
  <si>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</si>
  <si>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</si>
  <si>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</si>
  <si>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</si>
  <si>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</si>
  <si>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</si>
  <si>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</si>
  <si>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</si>
  <si>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</si>
  <si>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</si>
  <si>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</si>
  <si>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</si>
  <si>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</si>
  <si>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</si>
  <si>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</si>
  <si>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</si>
  <si>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</si>
  <si>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</si>
  <si>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</si>
  <si>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</si>
  <si>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</si>
  <si>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</si>
  <si>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</si>
  <si>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</si>
  <si>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</si>
  <si>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</si>
  <si>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</si>
  <si>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</si>
  <si>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</si>
  <si>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</si>
  <si>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</si>
  <si>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</si>
  <si>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</si>
  <si>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</si>
  <si>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</si>
  <si>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</si>
  <si>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</si>
  <si>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</si>
  <si>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</si>
  <si>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</si>
  <si>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</si>
  <si>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</si>
  <si>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</si>
  <si>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</si>
  <si>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</si>
  <si>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</si>
  <si>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</si>
  <si>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</si>
  <si>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</si>
  <si>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</si>
  <si>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</si>
  <si>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</si>
  <si>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</si>
  <si>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</si>
  <si>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</si>
  <si>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</si>
  <si>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</si>
  <si>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</si>
  <si>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</si>
  <si>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</si>
  <si>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</si>
  <si>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</si>
  <si>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</si>
  <si>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</si>
  <si>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</si>
  <si>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</si>
  <si>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</si>
  <si>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</si>
  <si>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</si>
  <si>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</si>
  <si>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</si>
  <si>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</si>
  <si>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</si>
  <si>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</si>
  <si>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</si>
  <si>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</si>
  <si>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</si>
  <si>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</si>
  <si>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</si>
  <si>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</si>
  <si>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</si>
  <si>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</si>
  <si>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</si>
  <si>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</si>
  <si>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</si>
  <si>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</si>
  <si>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</si>
  <si>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</si>
  <si>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</si>
  <si>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</si>
  <si>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</si>
  <si>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</si>
  <si>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</si>
  <si>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</si>
  <si>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</si>
  <si>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</si>
  <si>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</si>
  <si>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</si>
  <si>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</si>
  <si>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</si>
  <si>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</si>
  <si>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</si>
  <si>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</si>
  <si>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</si>
  <si>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</si>
  <si>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</si>
  <si>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</si>
  <si>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</si>
  <si>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</si>
  <si>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</si>
  <si>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</si>
  <si>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</si>
  <si>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</si>
  <si>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</si>
  <si>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</si>
  <si>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</si>
  <si>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</si>
  <si>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</si>
  <si>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</si>
  <si>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</si>
  <si>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</si>
  <si>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</si>
  <si>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</si>
  <si>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</si>
  <si>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</si>
  <si>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</si>
  <si>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</si>
  <si>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</si>
  <si>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</si>
  <si>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</si>
  <si>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</si>
  <si>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</si>
  <si>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</si>
  <si>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</si>
  <si>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</si>
  <si>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</si>
  <si>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</si>
  <si>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</si>
  <si>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</si>
  <si>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</si>
  <si>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</si>
  <si>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</si>
  <si>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</si>
  <si>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</si>
  <si>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</si>
  <si>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</si>
  <si>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</si>
  <si>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</si>
  <si>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</si>
  <si>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</si>
  <si>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</si>
  <si>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</si>
  <si>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</si>
  <si>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</si>
  <si>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</si>
  <si>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</si>
  <si>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</si>
  <si>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</si>
  <si>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</si>
  <si>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</si>
  <si>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</si>
  <si>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</si>
  <si>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</si>
  <si>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</si>
  <si>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</si>
  <si>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</si>
  <si>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</si>
  <si>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</si>
  <si>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</si>
  <si>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</si>
  <si>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</si>
  <si>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</si>
  <si>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</si>
  <si>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</si>
  <si>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</si>
  <si>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</si>
  <si>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</si>
  <si>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</si>
  <si>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</si>
  <si>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</si>
  <si>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</si>
  <si>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</si>
  <si>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</si>
  <si>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</si>
  <si>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</si>
  <si>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</si>
  <si>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</si>
  <si>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</si>
  <si>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</si>
  <si>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</si>
  <si>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</si>
  <si>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</si>
  <si>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</si>
  <si>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</si>
  <si>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</si>
  <si>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</si>
  <si>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</si>
  <si>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</si>
  <si>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</si>
  <si>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</si>
  <si>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</si>
  <si>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</si>
  <si>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</si>
  <si>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</si>
  <si>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</si>
  <si>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</si>
  <si>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</si>
  <si>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</si>
  <si>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</si>
  <si>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</si>
  <si>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</si>
  <si>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</si>
  <si>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</si>
  <si>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</si>
  <si>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</si>
  <si>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</si>
  <si>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</si>
  <si>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</si>
  <si>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</si>
  <si>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</si>
  <si>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</si>
  <si>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</si>
  <si>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</si>
  <si>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</si>
  <si>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</si>
  <si>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</si>
  <si>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</si>
  <si>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</si>
  <si>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</si>
  <si>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</si>
  <si>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</si>
  <si>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</si>
  <si>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</si>
  <si>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</si>
  <si>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</si>
  <si>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</si>
  <si>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</si>
  <si>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</si>
  <si>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</si>
  <si>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</si>
  <si>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</si>
  <si>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</si>
  <si>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</si>
  <si>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</si>
  <si>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</si>
  <si>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</si>
  <si>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</si>
  <si>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</si>
  <si>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</si>
  <si>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</si>
  <si>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</si>
  <si>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</si>
  <si>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</si>
  <si>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</si>
  <si>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</si>
  <si>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</si>
  <si>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</si>
  <si>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</si>
  <si>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</si>
  <si>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</si>
  <si>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</si>
  <si>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</si>
  <si>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</si>
  <si>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</si>
  <si>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</si>
  <si>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</si>
  <si>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</si>
  <si>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</si>
  <si>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</si>
  <si>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</si>
  <si>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</si>
  <si>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</si>
  <si>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</si>
  <si>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</si>
  <si>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</si>
  <si>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</si>
  <si>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</si>
  <si>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</si>
  <si>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</si>
  <si>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</si>
  <si>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</si>
  <si>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</si>
  <si>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</si>
  <si>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</si>
  <si>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</si>
  <si>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</si>
  <si>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</si>
  <si>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</si>
  <si>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</si>
  <si>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</si>
  <si>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</si>
  <si>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</si>
  <si>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</si>
  <si>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</si>
  <si>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</si>
  <si>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</si>
  <si>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</si>
  <si>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</si>
  <si>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</si>
  <si>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</si>
  <si>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</si>
  <si>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</si>
  <si>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</si>
  <si>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</si>
  <si>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</si>
  <si>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</si>
  <si>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</si>
  <si>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</si>
  <si>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</si>
  <si>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</si>
  <si>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</si>
  <si>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</si>
  <si>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</si>
  <si>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</si>
  <si>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</si>
  <si>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</si>
  <si>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</si>
  <si>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</si>
  <si>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</si>
  <si>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</si>
  <si>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</si>
  <si>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</si>
  <si>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</si>
  <si>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</si>
  <si>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</si>
  <si>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</si>
  <si>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</si>
  <si>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</si>
  <si>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</si>
  <si>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</si>
  <si>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</si>
  <si>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</si>
  <si>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</si>
  <si>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</si>
  <si>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</si>
  <si>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</si>
  <si>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</si>
  <si>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</si>
  <si>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</si>
  <si>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</si>
  <si>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</si>
  <si>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</si>
  <si>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</si>
  <si>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</si>
  <si>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</si>
  <si>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</si>
  <si>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</si>
  <si>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</si>
  <si>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</si>
  <si>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</si>
  <si>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</si>
  <si>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</si>
  <si>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</si>
  <si>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</si>
  <si>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</si>
  <si>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</si>
  <si>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</si>
  <si>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</si>
  <si>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</si>
  <si>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</si>
  <si>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</si>
  <si>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</si>
  <si>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</si>
  <si>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</si>
  <si>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</si>
  <si>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</si>
  <si>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</si>
  <si>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</si>
  <si>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</si>
  <si>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</si>
  <si>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</si>
  <si>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</si>
  <si>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</si>
  <si>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</si>
  <si>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</si>
  <si>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</si>
  <si>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</si>
  <si>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</si>
  <si>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</si>
  <si>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</si>
  <si>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</si>
  <si>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</si>
  <si>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</si>
  <si>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</si>
  <si>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</si>
  <si>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</si>
  <si>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</si>
  <si>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</si>
  <si>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</si>
  <si>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</si>
  <si>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</si>
  <si>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</si>
  <si>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</si>
  <si>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</si>
  <si>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</si>
  <si>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</si>
  <si>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</si>
  <si>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</si>
  <si>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</si>
  <si>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</si>
  <si>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</si>
  <si>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</si>
  <si>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</si>
  <si>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</si>
  <si>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</si>
  <si>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</si>
  <si>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</si>
  <si>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</si>
  <si>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</si>
  <si>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</si>
  <si>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</si>
  <si>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</si>
  <si>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</si>
  <si>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</si>
  <si>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</si>
  <si>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</si>
  <si>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</si>
  <si>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</si>
  <si>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</si>
  <si>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</si>
  <si>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</si>
  <si>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</si>
  <si>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</si>
  <si>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</si>
  <si>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</si>
  <si>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</si>
  <si>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</si>
  <si>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</si>
  <si>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</si>
  <si>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</si>
  <si>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</si>
  <si>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</si>
  <si>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</si>
  <si>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</si>
  <si>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</si>
  <si>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</si>
  <si>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</si>
  <si>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</si>
  <si>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</si>
  <si>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</si>
  <si>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</si>
  <si>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</si>
  <si>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</si>
  <si>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</si>
  <si>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</si>
  <si>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</si>
  <si>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</si>
  <si>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</si>
  <si>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</si>
  <si>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</si>
  <si>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</si>
  <si>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</si>
  <si>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</si>
  <si>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</si>
  <si>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</si>
  <si>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</si>
  <si>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</si>
  <si>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</si>
  <si>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</si>
  <si>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</si>
  <si>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</si>
  <si>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</si>
  <si>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</si>
  <si>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</si>
  <si>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</si>
  <si>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</si>
  <si>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</si>
  <si>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</si>
  <si>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</si>
  <si>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</si>
  <si>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</si>
  <si>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</si>
  <si>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</si>
  <si>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</si>
  <si>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</si>
  <si>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</si>
  <si>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</si>
  <si>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</si>
  <si>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</si>
  <si>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</si>
  <si>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</si>
  <si>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</si>
  <si>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</si>
  <si>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</si>
  <si>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</si>
  <si>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</si>
  <si>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</si>
  <si>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</si>
  <si>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</si>
  <si>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</si>
  <si>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</si>
  <si>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</si>
  <si>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</si>
  <si>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</si>
  <si>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</si>
  <si>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</si>
  <si>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</si>
  <si>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</si>
  <si>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</si>
  <si>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</si>
  <si>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</si>
  <si>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</si>
  <si>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</si>
  <si>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</si>
  <si>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</si>
  <si>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</si>
  <si>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</si>
  <si>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</si>
  <si>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</si>
  <si>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</si>
  <si>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</si>
  <si>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</si>
  <si>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</si>
  <si>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</si>
  <si>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</si>
  <si>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</si>
  <si>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</si>
  <si>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</si>
  <si>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</si>
  <si>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</si>
  <si>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</si>
  <si>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</si>
  <si>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</si>
  <si>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</si>
  <si>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</si>
  <si>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</si>
  <si>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</si>
  <si>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</si>
  <si>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</si>
  <si>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</si>
  <si>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</si>
  <si>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</si>
  <si>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</si>
  <si>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</si>
  <si>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</si>
  <si>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</si>
  <si>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</si>
  <si>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</si>
  <si>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</si>
  <si>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</si>
  <si>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</si>
  <si>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</si>
  <si>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</si>
  <si>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</si>
  <si>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</si>
  <si>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</si>
  <si>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</si>
  <si>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</si>
  <si>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</si>
  <si>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</si>
  <si>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</si>
  <si>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</si>
  <si>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</si>
  <si>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</si>
  <si>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</si>
  <si>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</si>
  <si>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</si>
  <si>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</si>
  <si>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</si>
  <si>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</si>
  <si>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</si>
  <si>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</si>
  <si>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</si>
  <si>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</si>
  <si>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</si>
  <si>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</si>
  <si>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</si>
  <si>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</si>
  <si>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</si>
  <si>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</si>
  <si>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</si>
  <si>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</si>
  <si>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</si>
  <si>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</si>
  <si>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</si>
  <si>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</si>
  <si>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</si>
  <si>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</si>
  <si>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</si>
  <si>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</si>
  <si>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</si>
  <si>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</si>
  <si>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</si>
  <si>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</si>
  <si>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</si>
  <si>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</si>
  <si>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</si>
  <si>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</si>
  <si>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</si>
  <si>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</si>
  <si>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</si>
  <si>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</si>
  <si>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</si>
  <si>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</si>
  <si>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</si>
  <si>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</si>
  <si>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</si>
  <si>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</si>
  <si>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</si>
  <si>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</si>
  <si>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</si>
  <si>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</si>
  <si>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</si>
  <si>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</si>
  <si>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</si>
  <si>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</si>
  <si>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</si>
  <si>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</si>
  <si>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</si>
  <si>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</si>
  <si>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</si>
  <si>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</si>
  <si>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</si>
  <si>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</si>
  <si>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</si>
  <si>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</si>
  <si>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</si>
  <si>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</si>
  <si>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</si>
  <si>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</si>
  <si>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</si>
  <si>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</si>
  <si>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</si>
  <si>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</si>
  <si>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</si>
  <si>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</si>
  <si>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</si>
  <si>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</si>
  <si>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</si>
  <si>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</si>
  <si>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</si>
  <si>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</si>
  <si>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</si>
  <si>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</si>
  <si>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</si>
  <si>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</si>
  <si>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</si>
  <si>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</si>
  <si>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</si>
  <si>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</si>
  <si>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</si>
  <si>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</si>
  <si>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</si>
  <si>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</si>
  <si>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</si>
  <si>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</si>
  <si>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</si>
  <si>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</si>
  <si>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</si>
  <si>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</si>
  <si>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</si>
  <si>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</si>
  <si>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</si>
  <si>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</si>
  <si>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</si>
  <si>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</si>
  <si>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</si>
  <si>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</si>
  <si>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</si>
  <si>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</si>
  <si>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</si>
  <si>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</si>
  <si>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</si>
  <si>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</si>
  <si>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</si>
  <si>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</si>
  <si>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</si>
  <si>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</si>
  <si>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</si>
  <si>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</si>
  <si>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</si>
  <si>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</si>
  <si>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</si>
  <si>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</si>
  <si>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</si>
  <si>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</si>
  <si>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</si>
  <si>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</si>
  <si>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</si>
  <si>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</si>
  <si>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</si>
  <si>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</si>
  <si>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</si>
  <si>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</si>
  <si>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</si>
  <si>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</si>
  <si>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</si>
  <si>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</si>
  <si>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</si>
  <si>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</si>
  <si>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</si>
  <si>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</si>
  <si>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</si>
  <si>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</si>
  <si>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</si>
  <si>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</si>
  <si>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</si>
  <si>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</si>
  <si>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</si>
  <si>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</si>
  <si>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</si>
  <si>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</si>
  <si>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</si>
  <si>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</si>
  <si>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</si>
  <si>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</si>
  <si>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</si>
  <si>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</si>
  <si>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</si>
  <si>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</si>
  <si>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</si>
  <si>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</si>
  <si>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</si>
  <si>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</si>
  <si>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</si>
  <si>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</si>
  <si>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</si>
  <si>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</si>
  <si>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</si>
  <si>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</si>
  <si>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</si>
  <si>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</si>
  <si>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</si>
  <si>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</si>
  <si>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</si>
  <si>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</si>
  <si>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</si>
  <si>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</si>
  <si>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</si>
  <si>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</si>
  <si>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</si>
  <si>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</si>
  <si>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</si>
  <si>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</si>
  <si>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</si>
  <si>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</si>
  <si>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</si>
  <si>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</si>
  <si>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</si>
  <si>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</si>
  <si>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</si>
  <si>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</si>
  <si>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</si>
  <si>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</si>
  <si>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</si>
  <si>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</si>
  <si>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</si>
  <si>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</si>
  <si>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</si>
  <si>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</si>
  <si>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</si>
  <si>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</si>
  <si>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</si>
  <si>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</si>
  <si>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</si>
  <si>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</si>
  <si>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</si>
  <si>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</si>
  <si>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</si>
  <si>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</si>
  <si>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</si>
  <si>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</si>
  <si>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</si>
  <si>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</si>
  <si>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</si>
  <si>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</si>
  <si>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</si>
  <si>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</si>
  <si>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</si>
  <si>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</si>
  <si>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</si>
  <si>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</si>
  <si>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</si>
  <si>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</si>
  <si>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</si>
  <si>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</si>
  <si>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</si>
  <si>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</si>
  <si>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</si>
  <si>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</si>
  <si>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</si>
  <si>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</si>
  <si>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</si>
  <si>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</si>
  <si>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</si>
  <si>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</si>
  <si>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</si>
  <si>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</si>
  <si>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</si>
  <si>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</si>
  <si>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</si>
  <si>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</si>
  <si>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</si>
  <si>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</si>
  <si>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</si>
  <si>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</si>
  <si>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</si>
  <si>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</si>
  <si>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</si>
  <si>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</si>
  <si>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</si>
  <si>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</si>
  <si>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</si>
  <si>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</si>
  <si>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</si>
  <si>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</si>
  <si>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</si>
  <si>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</si>
  <si>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</si>
  <si>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</si>
  <si>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</si>
  <si>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</si>
  <si>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</si>
  <si>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</si>
  <si>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</si>
  <si>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</si>
  <si>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</si>
  <si>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</si>
  <si>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</si>
  <si>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</si>
  <si>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</si>
  <si>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</si>
  <si>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</si>
  <si>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</si>
  <si>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</si>
  <si>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</si>
  <si>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</si>
  <si>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</si>
  <si>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</si>
  <si>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</si>
  <si>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</si>
  <si>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</si>
  <si>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</si>
  <si>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</si>
  <si>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</si>
  <si>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</si>
  <si>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</si>
  <si>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</si>
  <si>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</si>
  <si>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</si>
  <si>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</si>
  <si>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</si>
  <si>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</si>
  <si>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</si>
  <si>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</si>
  <si>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</si>
  <si>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</si>
  <si>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</si>
  <si>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</si>
  <si>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</si>
  <si>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</si>
  <si>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</si>
  <si>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</si>
  <si>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</si>
  <si>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</si>
  <si>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</si>
  <si>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</si>
  <si>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</si>
  <si>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</si>
  <si>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</si>
  <si>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</si>
  <si>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</si>
  <si>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</si>
  <si>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</si>
  <si>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</si>
  <si>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</si>
  <si>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</si>
  <si>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</si>
  <si>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</si>
  <si>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</si>
  <si>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</si>
  <si>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</si>
  <si>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</si>
  <si>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</si>
  <si>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</si>
  <si>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</si>
  <si>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</si>
  <si>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</si>
  <si>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</si>
  <si>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</si>
  <si>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</si>
  <si>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</si>
  <si>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</si>
  <si>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</si>
  <si>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</si>
  <si>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</si>
  <si>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</si>
  <si>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</si>
  <si>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</si>
  <si>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</si>
  <si>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</si>
  <si>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</si>
  <si>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</si>
  <si>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</si>
  <si>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</si>
  <si>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</si>
  <si>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</si>
  <si>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</si>
  <si>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</si>
  <si>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</si>
  <si>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</si>
  <si>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</si>
  <si>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</si>
  <si>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</si>
  <si>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</si>
  <si>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</si>
  <si>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</si>
  <si>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</si>
  <si>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</si>
  <si>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</si>
  <si>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</si>
  <si>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</si>
  <si>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</si>
  <si>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</si>
  <si>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</si>
  <si>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</si>
  <si>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</si>
  <si>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</si>
  <si>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</si>
  <si>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</si>
  <si>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</si>
  <si>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</si>
  <si>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</si>
  <si>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</si>
  <si>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</si>
  <si>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</si>
  <si>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</si>
  <si>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</si>
  <si>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</si>
  <si>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</si>
  <si>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</si>
  <si>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</si>
  <si>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</si>
  <si>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</si>
  <si>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</si>
  <si>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</si>
  <si>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</si>
  <si>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</si>
  <si>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</si>
  <si>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</si>
  <si>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</si>
  <si>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</si>
  <si>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</si>
  <si>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</si>
  <si>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</si>
  <si>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</si>
  <si>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</si>
  <si>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</si>
  <si>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</si>
  <si>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</si>
  <si>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</si>
  <si>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</si>
  <si>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</si>
  <si>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</si>
  <si>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</si>
  <si>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</si>
  <si>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</si>
  <si>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</si>
  <si>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</si>
  <si>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</si>
  <si>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</si>
  <si>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</si>
  <si>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</si>
  <si>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</si>
  <si>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</si>
  <si>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</si>
  <si>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</si>
  <si>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</si>
  <si>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</si>
  <si>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</si>
  <si>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</si>
  <si>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</si>
  <si>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</si>
  <si>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</si>
  <si>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</si>
  <si>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</si>
  <si>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</si>
  <si>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</si>
  <si>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</si>
  <si>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</si>
  <si>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</si>
  <si>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</si>
  <si>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</si>
  <si>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</si>
  <si>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</si>
  <si>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</si>
  <si>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</si>
  <si>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</si>
  <si>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</si>
  <si>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</si>
  <si>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</si>
  <si>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</si>
  <si>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</si>
  <si>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</si>
  <si>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</si>
  <si>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</si>
  <si>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</si>
  <si>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</si>
  <si>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</si>
  <si>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</si>
  <si>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</si>
  <si>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</si>
  <si>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</si>
  <si>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</si>
  <si>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</si>
  <si>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</si>
  <si>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</si>
  <si>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</si>
  <si>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</si>
  <si>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</si>
  <si>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</si>
  <si>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</si>
  <si>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</si>
  <si>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</si>
  <si>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</si>
  <si>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</si>
  <si>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</si>
  <si>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</si>
  <si>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</si>
  <si>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</si>
  <si>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</si>
  <si>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</si>
  <si>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</si>
  <si>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</si>
  <si>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</si>
  <si>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</si>
  <si>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</si>
  <si>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</si>
  <si>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</si>
  <si>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</si>
  <si>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</si>
  <si>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</si>
  <si>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</si>
  <si>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</si>
  <si>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</si>
  <si>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</si>
  <si>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</si>
  <si>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</si>
  <si>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</si>
  <si>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</si>
  <si>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</si>
  <si>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</si>
  <si>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</si>
  <si>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</si>
  <si>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</si>
  <si>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</si>
  <si>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</si>
  <si>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</si>
  <si>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</si>
  <si>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</si>
  <si>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</si>
  <si>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</si>
  <si>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</si>
  <si>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</si>
  <si>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</si>
  <si>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</si>
  <si>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</si>
  <si>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</si>
  <si>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</si>
  <si>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</si>
  <si>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</si>
  <si>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</si>
  <si>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</si>
  <si>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</si>
  <si>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</si>
  <si>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</si>
  <si>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</si>
  <si>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</si>
  <si>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</si>
  <si>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</si>
  <si>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</si>
  <si>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</si>
  <si>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</si>
  <si>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</si>
  <si>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</si>
  <si>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</si>
  <si>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</si>
  <si>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</si>
  <si>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</si>
  <si>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</si>
  <si>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</si>
  <si>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</si>
  <si>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</si>
  <si>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</si>
  <si>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</si>
  <si>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</si>
  <si>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</si>
  <si>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</si>
  <si>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</si>
  <si>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</si>
  <si>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</si>
  <si>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</si>
  <si>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</si>
  <si>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</si>
  <si>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</si>
  <si>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</si>
  <si>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</si>
  <si>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</si>
  <si>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</si>
  <si>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</si>
  <si>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</si>
  <si>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</si>
  <si>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</si>
  <si>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</si>
  <si>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</si>
  <si>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</si>
  <si>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</si>
  <si>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</si>
  <si>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</si>
  <si>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</si>
  <si>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</si>
  <si>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</si>
  <si>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</si>
  <si>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</si>
  <si>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</si>
  <si>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</si>
  <si>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</si>
  <si>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</si>
  <si>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</si>
  <si>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</si>
  <si>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</si>
  <si>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</si>
  <si>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</si>
  <si>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</si>
  <si>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</si>
  <si>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</si>
  <si>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</si>
  <si>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</si>
  <si>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</si>
  <si>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</si>
  <si>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</si>
  <si>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</si>
  <si>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</si>
  <si>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</si>
  <si>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</si>
  <si>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</si>
  <si>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</si>
  <si>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</si>
  <si>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</si>
  <si>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</si>
  <si>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</si>
  <si>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</si>
  <si>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</si>
  <si>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</si>
  <si>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</si>
  <si>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</si>
  <si>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</si>
  <si>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</si>
  <si>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</si>
  <si>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</si>
  <si>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</si>
  <si>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</si>
  <si>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</si>
  <si>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</si>
  <si>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</si>
  <si>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</si>
  <si>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</si>
  <si>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</si>
  <si>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</si>
  <si>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</si>
  <si>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</si>
  <si>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</si>
  <si>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</si>
  <si>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</si>
  <si>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</si>
  <si>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</si>
  <si>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</si>
  <si>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</si>
  <si>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</si>
  <si>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</si>
  <si>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</si>
  <si>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</si>
  <si>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</si>
  <si>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</si>
  <si>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</si>
  <si>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</si>
  <si>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</si>
  <si>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</si>
  <si>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</si>
  <si>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</si>
  <si>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</si>
  <si>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</si>
  <si>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</si>
  <si>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</si>
  <si>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</si>
  <si>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</si>
  <si>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</si>
  <si>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</si>
  <si>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</si>
  <si>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</si>
  <si>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</si>
  <si>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</si>
  <si>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</si>
  <si>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</si>
  <si>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</si>
  <si>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</si>
  <si>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</si>
  <si>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</si>
  <si>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</si>
  <si>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</si>
  <si>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</si>
  <si>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</si>
  <si>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</si>
  <si>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</si>
  <si>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</si>
  <si>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</si>
  <si>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</si>
  <si>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</si>
  <si>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</si>
  <si>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</si>
  <si>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</si>
  <si>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</si>
  <si>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</si>
  <si>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</si>
  <si>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</si>
  <si>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</si>
  <si>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</si>
  <si>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</si>
  <si>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</si>
  <si>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</si>
  <si>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</si>
  <si>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</si>
  <si>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</si>
  <si>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</si>
  <si>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</si>
  <si>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</si>
  <si>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</si>
  <si>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</si>
  <si>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</si>
  <si>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</si>
  <si>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</si>
  <si>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</si>
  <si>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</si>
  <si>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</si>
  <si>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</si>
  <si>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</si>
  <si>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</si>
  <si>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</si>
  <si>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</si>
  <si>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</si>
  <si>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</si>
  <si>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</si>
  <si>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</si>
  <si>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</si>
  <si>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</si>
  <si>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</si>
  <si>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</si>
  <si>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</si>
  <si>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</si>
  <si>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</si>
  <si>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</si>
  <si>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</si>
  <si>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</si>
  <si>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</si>
  <si>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</si>
  <si>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</si>
  <si>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</si>
  <si>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</si>
  <si>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</si>
  <si>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</si>
  <si>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</si>
  <si>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</si>
  <si>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</si>
  <si>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</si>
  <si>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</si>
  <si>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</si>
  <si>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</si>
  <si>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</si>
  <si>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</si>
  <si>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</si>
  <si>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</si>
  <si>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</si>
  <si>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</si>
  <si>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</si>
  <si>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</si>
  <si>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</si>
  <si>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</si>
  <si>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</si>
  <si>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</si>
  <si>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</si>
  <si>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</si>
  <si>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</si>
  <si>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</si>
  <si>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</si>
  <si>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</si>
  <si>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</si>
  <si>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</si>
  <si>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</si>
  <si>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</si>
  <si>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</si>
  <si>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</si>
  <si>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</si>
  <si>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</si>
  <si>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</si>
  <si>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</si>
  <si>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</si>
  <si>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</si>
  <si>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</si>
  <si>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</si>
  <si>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</si>
  <si>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</si>
  <si>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</si>
  <si>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</si>
  <si>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</si>
  <si>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</si>
  <si>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</si>
  <si>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</si>
  <si>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</si>
  <si>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</si>
  <si>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</si>
  <si>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</si>
  <si>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</si>
  <si>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</si>
  <si>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</si>
  <si>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</si>
  <si>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</si>
  <si>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</si>
  <si>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</si>
  <si>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</si>
  <si>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</si>
  <si>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</si>
  <si>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</si>
  <si>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</si>
  <si>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</si>
  <si>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</si>
  <si>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</si>
  <si>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</si>
  <si>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</si>
  <si>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</si>
  <si>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</si>
  <si>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</si>
  <si>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</si>
  <si>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</si>
  <si>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</si>
  <si>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</si>
  <si>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</si>
  <si>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</si>
  <si>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</si>
  <si>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</si>
  <si>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</si>
  <si>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</si>
  <si>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</si>
  <si>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</si>
  <si>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</si>
  <si>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</si>
  <si>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</si>
  <si>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</si>
  <si>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</si>
  <si>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</si>
  <si>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</si>
  <si>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</si>
  <si>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</si>
  <si>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</si>
  <si>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</si>
  <si>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</si>
  <si>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</si>
  <si>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</si>
  <si>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</si>
  <si>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</si>
  <si>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</si>
  <si>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</si>
  <si>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</si>
  <si>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</si>
  <si>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</si>
  <si>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</si>
  <si>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</si>
  <si>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</si>
  <si>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</si>
  <si>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</si>
  <si>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</si>
  <si>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</si>
  <si>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</si>
  <si>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</si>
  <si>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</si>
  <si>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</si>
  <si>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</si>
  <si>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</si>
  <si>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</si>
  <si>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</si>
  <si>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</si>
  <si>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</si>
  <si>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</si>
  <si>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</si>
  <si>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</si>
  <si>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</si>
  <si>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</si>
  <si>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</si>
  <si>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</si>
  <si>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</si>
  <si>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</si>
  <si>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</si>
  <si>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</si>
  <si>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</si>
  <si>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</si>
  <si>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</si>
  <si>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</si>
  <si>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</si>
  <si>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</si>
  <si>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</si>
  <si>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</si>
  <si>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</si>
  <si>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</si>
  <si>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</si>
  <si>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</si>
  <si>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</si>
  <si>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</si>
  <si>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</si>
  <si>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</si>
  <si>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</si>
  <si>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</si>
  <si>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</si>
  <si>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</si>
  <si>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</si>
  <si>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</si>
  <si>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</si>
  <si>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</si>
  <si>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</si>
  <si>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</si>
  <si>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</si>
  <si>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</si>
  <si>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</si>
  <si>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</si>
  <si>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</si>
  <si>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</si>
  <si>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</si>
  <si>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</si>
  <si>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</si>
  <si>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</si>
  <si>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</si>
  <si>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</si>
  <si>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</si>
  <si>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</si>
  <si>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</si>
  <si>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</si>
  <si>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</si>
  <si>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</si>
  <si>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</si>
  <si>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</si>
  <si>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</si>
  <si>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</si>
  <si>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</si>
  <si>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</si>
  <si>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</si>
  <si>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</si>
  <si>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</si>
  <si>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</si>
  <si>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</si>
  <si>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</si>
  <si>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</si>
  <si>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</si>
  <si>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</si>
  <si>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</si>
  <si>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</si>
  <si>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</si>
  <si>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</si>
  <si>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</si>
  <si>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</si>
  <si>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</si>
  <si>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</si>
  <si>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</si>
  <si>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</si>
  <si>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</si>
  <si>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</si>
  <si>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</si>
  <si>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</si>
  <si>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</si>
  <si>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</si>
  <si>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</si>
  <si>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</si>
  <si>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</si>
  <si>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</si>
  <si>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</si>
  <si>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</si>
  <si>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</si>
  <si>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</si>
  <si>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</si>
  <si>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</si>
  <si>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</si>
  <si>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</si>
  <si>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</si>
  <si>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</si>
  <si>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</si>
  <si>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</si>
  <si>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</si>
  <si>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</si>
  <si>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</si>
  <si>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</si>
  <si>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</si>
  <si>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</si>
  <si>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</si>
  <si>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</si>
  <si>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</si>
  <si>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</si>
  <si>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</si>
  <si>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</si>
  <si>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</si>
  <si>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</si>
  <si>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</si>
  <si>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</si>
  <si>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</si>
  <si>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</si>
  <si>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</si>
  <si>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</si>
  <si>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</si>
  <si>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</si>
  <si>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</si>
  <si>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</si>
  <si>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</si>
  <si>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</si>
  <si>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</si>
  <si>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</si>
  <si>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</si>
  <si>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</si>
  <si>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</si>
  <si>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</si>
  <si>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</si>
  <si>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</si>
  <si>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</si>
  <si>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</si>
  <si>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</si>
  <si>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</si>
  <si>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</si>
  <si>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</si>
  <si>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</si>
  <si>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</si>
  <si>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</si>
  <si>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</si>
  <si>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</si>
  <si>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</si>
  <si>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</si>
  <si>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</si>
  <si>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</si>
  <si>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</si>
  <si>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</si>
  <si>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</si>
  <si>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</si>
  <si>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</si>
  <si>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</si>
  <si>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</si>
  <si>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</si>
  <si>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</si>
  <si>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</si>
  <si>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</si>
  <si>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</si>
  <si>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</si>
  <si>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</si>
  <si>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</si>
  <si>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</si>
  <si>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</si>
  <si>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</si>
  <si>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</si>
  <si>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</si>
  <si>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</si>
  <si>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</si>
  <si>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</si>
  <si>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</si>
  <si>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</si>
  <si>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</si>
  <si>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</si>
  <si>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</si>
  <si>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</si>
  <si>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</si>
  <si>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</si>
  <si>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</si>
  <si>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</si>
  <si>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</si>
  <si>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</si>
  <si>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</si>
  <si>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</si>
  <si>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</si>
  <si>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</si>
  <si>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</si>
  <si>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</si>
  <si>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</si>
  <si>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</si>
  <si>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</si>
  <si>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</si>
  <si>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</si>
  <si>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</si>
  <si>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</si>
  <si>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</si>
  <si>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</si>
  <si>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</si>
  <si>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</si>
  <si>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</si>
  <si>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</si>
  <si>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</si>
  <si>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</si>
  <si>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</si>
  <si>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</si>
  <si>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</si>
  <si>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</si>
  <si>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</si>
  <si>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</si>
  <si>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</si>
  <si>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</si>
  <si>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</si>
  <si>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</si>
  <si>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</si>
  <si>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</si>
  <si>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</si>
  <si>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</si>
  <si>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</si>
  <si>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</si>
  <si>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</si>
  <si>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</si>
  <si>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</si>
  <si>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</si>
  <si>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</si>
  <si>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</si>
  <si>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</si>
  <si>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</si>
  <si>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</si>
  <si>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</si>
  <si>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</si>
  <si>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</si>
  <si>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</si>
  <si>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</si>
  <si>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</si>
  <si>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</si>
  <si>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</si>
  <si>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</si>
  <si>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</si>
  <si>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</si>
  <si>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</si>
  <si>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</si>
  <si>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</si>
  <si>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</si>
  <si>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</si>
  <si>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</si>
  <si>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</si>
  <si>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</si>
  <si>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</si>
  <si>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</si>
  <si>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</si>
  <si>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</si>
  <si>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</si>
  <si>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</si>
  <si>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</si>
  <si>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</si>
  <si>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</si>
  <si>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</si>
  <si>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</si>
  <si>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</si>
  <si>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</si>
  <si>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</si>
  <si>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</si>
  <si>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</si>
  <si>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</si>
  <si>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</si>
  <si>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</si>
  <si>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</si>
  <si>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</si>
  <si>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</si>
  <si>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</si>
  <si>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</si>
  <si>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</si>
  <si>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</si>
  <si>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</si>
  <si>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</si>
  <si>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</si>
  <si>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</si>
  <si>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</si>
  <si>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</si>
  <si>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</si>
  <si>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</si>
  <si>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</si>
  <si>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</si>
  <si>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</si>
  <si>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</si>
  <si>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</si>
  <si>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</si>
  <si>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</si>
  <si>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</si>
  <si>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</si>
  <si>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</si>
  <si>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</si>
  <si>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</si>
  <si>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</si>
  <si>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</si>
  <si>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</si>
  <si>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</si>
  <si>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</si>
  <si>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</si>
  <si>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</si>
  <si>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</si>
  <si>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</si>
  <si>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</si>
  <si>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</si>
  <si>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</si>
  <si>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</si>
  <si>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</si>
  <si>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</si>
  <si>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</si>
  <si>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</si>
  <si>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</si>
  <si>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</si>
  <si>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</si>
  <si>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</si>
  <si>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</si>
  <si>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</si>
  <si>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</si>
  <si>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</si>
  <si>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</si>
  <si>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</si>
  <si>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</si>
  <si>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</si>
  <si>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</si>
  <si>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</si>
  <si>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</si>
  <si>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</si>
  <si>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</si>
  <si>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</si>
  <si>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</si>
  <si>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</si>
  <si>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</si>
  <si>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</si>
  <si>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</si>
  <si>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</si>
  <si>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</si>
  <si>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</si>
  <si>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</si>
  <si>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</si>
  <si>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</si>
  <si>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</si>
  <si>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</si>
  <si>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</si>
  <si>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</si>
  <si>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</si>
  <si>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</si>
  <si>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</si>
  <si>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</si>
  <si>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</si>
  <si>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</si>
  <si>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</si>
  <si>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</si>
  <si>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</si>
  <si>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</si>
  <si>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</si>
  <si>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</si>
  <si>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</si>
  <si>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</si>
  <si>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</si>
  <si>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</si>
  <si>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</si>
  <si>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</si>
  <si>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</si>
  <si>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</si>
  <si>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</si>
  <si>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</si>
  <si>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</si>
  <si>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</si>
  <si>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</si>
  <si>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</si>
  <si>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</si>
  <si>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</si>
  <si>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</si>
  <si>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</si>
  <si>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</si>
  <si>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</si>
  <si>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</si>
  <si>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</si>
  <si>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</si>
  <si>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</si>
  <si>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</si>
  <si>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</si>
  <si>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</si>
  <si>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</si>
  <si>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</si>
  <si>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</si>
  <si>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</si>
  <si>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</si>
  <si>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</si>
  <si>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</si>
  <si>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</si>
  <si>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</si>
  <si>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</si>
  <si>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</si>
  <si>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</si>
  <si>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</si>
  <si>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</si>
  <si>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</si>
  <si>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</si>
  <si>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</si>
  <si>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</si>
  <si>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</si>
  <si>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</si>
  <si>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</si>
  <si>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</si>
  <si>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</si>
  <si>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</si>
  <si>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</si>
  <si>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</si>
  <si>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</si>
  <si>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</si>
  <si>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</si>
  <si>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</si>
  <si>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</si>
  <si>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</si>
  <si>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</si>
  <si>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</si>
  <si>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</si>
  <si>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</si>
  <si>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</si>
  <si>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</si>
  <si>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</si>
  <si>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</si>
  <si>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</si>
  <si>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</si>
  <si>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</si>
  <si>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</si>
  <si>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</si>
  <si>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</si>
  <si>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</si>
  <si>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</si>
  <si>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</si>
  <si>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</si>
  <si>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</si>
  <si>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</si>
  <si>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</si>
  <si>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</si>
  <si>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</si>
  <si>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</si>
  <si>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</si>
  <si>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</si>
  <si>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</si>
  <si>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</si>
  <si>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</si>
  <si>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</si>
  <si>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</si>
  <si>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</si>
  <si>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</si>
  <si>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</si>
  <si>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</si>
  <si>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</si>
  <si>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</si>
  <si>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</si>
  <si>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</si>
  <si>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</si>
  <si>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</si>
  <si>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</si>
  <si>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</si>
  <si>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</si>
  <si>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</si>
  <si>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</si>
  <si>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</si>
  <si>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</si>
  <si>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</si>
  <si>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</si>
  <si>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</si>
  <si>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</si>
  <si>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</si>
  <si>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</si>
  <si>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</si>
  <si>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</si>
  <si>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</si>
  <si>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</si>
  <si>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</si>
  <si>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</si>
  <si>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</si>
  <si>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</si>
  <si>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</si>
  <si>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</si>
  <si>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</si>
  <si>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</si>
  <si>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</si>
  <si>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</si>
  <si>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</si>
  <si>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</si>
  <si>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</si>
  <si>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</si>
  <si>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</si>
  <si>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</si>
  <si>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</si>
  <si>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</si>
  <si>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</si>
  <si>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</si>
  <si>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</si>
  <si>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</si>
  <si>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</si>
  <si>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</si>
  <si>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</si>
  <si>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</si>
  <si>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</si>
  <si>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</si>
  <si>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</si>
  <si>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</si>
  <si>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</si>
  <si>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</si>
  <si>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</si>
  <si>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</si>
  <si>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</si>
  <si>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</si>
  <si>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</si>
  <si>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</si>
  <si>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</si>
  <si>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</si>
  <si>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</si>
  <si>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</si>
  <si>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</si>
  <si>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</si>
  <si>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</si>
  <si>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</si>
  <si>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</si>
  <si>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</si>
  <si>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</si>
  <si>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</si>
  <si>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</si>
  <si>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</si>
  <si>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</si>
  <si>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</si>
  <si>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</si>
  <si>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</si>
  <si>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</si>
  <si>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</si>
  <si>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</si>
  <si>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</si>
  <si>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</si>
  <si>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</si>
  <si>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</si>
  <si>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</si>
  <si>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</si>
  <si>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</si>
  <si>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</si>
  <si>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</si>
  <si>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</si>
  <si>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</si>
  <si>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</si>
  <si>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</si>
  <si>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</si>
  <si>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</si>
  <si>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</si>
  <si>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</si>
  <si>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</si>
  <si>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</si>
  <si>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</si>
  <si>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</si>
  <si>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</si>
  <si>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</si>
  <si>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</si>
  <si>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</si>
  <si>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</si>
  <si>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</si>
  <si>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</si>
  <si>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</si>
  <si>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</si>
  <si>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</si>
  <si>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</si>
  <si>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</si>
  <si>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</si>
  <si>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</si>
  <si>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</si>
  <si>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</si>
  <si>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</si>
  <si>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</si>
  <si>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</si>
  <si>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</si>
  <si>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</si>
  <si>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</si>
  <si>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</si>
  <si>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</si>
  <si>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</si>
  <si>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</si>
  <si>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</si>
  <si>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</si>
  <si>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</si>
  <si>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</si>
  <si>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</si>
  <si>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</si>
  <si>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</si>
  <si>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</si>
  <si>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</si>
  <si>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</si>
  <si>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</si>
  <si>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</si>
  <si>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</si>
  <si>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</si>
  <si>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</si>
  <si>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</si>
  <si>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</si>
  <si>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</si>
  <si>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</si>
  <si>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</si>
  <si>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</si>
  <si>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</si>
  <si>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</si>
  <si>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</si>
  <si>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</si>
  <si>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</si>
  <si>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</si>
  <si>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</si>
  <si>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</si>
  <si>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</si>
  <si>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</si>
  <si>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</si>
  <si>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</si>
  <si>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</si>
  <si>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</si>
  <si>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</si>
  <si>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</si>
  <si>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</si>
  <si>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</si>
  <si>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</si>
  <si>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</si>
  <si>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</si>
  <si>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</si>
  <si>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</si>
  <si>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</si>
  <si>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</si>
  <si>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</si>
  <si>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</si>
  <si>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</si>
  <si>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</si>
  <si>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</si>
  <si>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</si>
  <si>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</si>
  <si>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</si>
  <si>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</si>
  <si>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</si>
  <si>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</si>
  <si>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</si>
  <si>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</si>
  <si>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</si>
  <si>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</si>
  <si>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</si>
  <si>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</si>
  <si>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</si>
  <si>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</si>
  <si>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</si>
  <si>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</si>
  <si>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</si>
  <si>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</si>
  <si>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</si>
  <si>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</si>
  <si>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</si>
  <si>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</si>
  <si>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</si>
  <si>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</si>
  <si>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</si>
  <si>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</si>
  <si>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</si>
  <si>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</si>
  <si>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</si>
  <si>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</si>
  <si>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</si>
  <si>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</si>
  <si>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</si>
  <si>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</si>
  <si>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</si>
  <si>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</si>
  <si>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</si>
  <si>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</si>
  <si>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</si>
  <si>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</si>
  <si>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</si>
  <si>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</si>
  <si>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</si>
  <si>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</si>
  <si>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</si>
  <si>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</si>
  <si>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</si>
  <si>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</si>
  <si>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</si>
  <si>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</si>
  <si>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</si>
  <si>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</si>
  <si>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</si>
  <si>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</si>
  <si>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</si>
  <si>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</si>
  <si>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</si>
  <si>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</si>
  <si>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</si>
  <si>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</si>
  <si>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</si>
  <si>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</si>
  <si>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</si>
  <si>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</si>
  <si>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</si>
  <si>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</si>
  <si>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</si>
  <si>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</si>
  <si>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</si>
  <si>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</si>
  <si>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</si>
  <si>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</si>
  <si>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</si>
  <si>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</si>
  <si>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</si>
  <si>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</si>
  <si>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</si>
  <si>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</si>
  <si>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</si>
  <si>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</si>
  <si>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</si>
  <si>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</si>
  <si>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</si>
  <si>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</si>
  <si>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</si>
  <si>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</si>
  <si>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</si>
  <si>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</si>
  <si>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</si>
  <si>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</si>
  <si>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</si>
  <si>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</si>
  <si>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</si>
  <si>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</si>
  <si>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</si>
  <si>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</si>
  <si>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</si>
  <si>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</si>
  <si>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</si>
  <si>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</si>
  <si>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</si>
  <si>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</si>
  <si>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</si>
  <si>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</si>
  <si>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</si>
  <si>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</si>
  <si>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</si>
  <si>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</si>
  <si>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</si>
  <si>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</si>
  <si>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</si>
  <si>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</si>
  <si>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</si>
  <si>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</si>
  <si>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</si>
  <si>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</si>
  <si>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</si>
  <si>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</si>
  <si>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</si>
  <si>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</si>
  <si>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</si>
  <si>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</si>
  <si>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</si>
  <si>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</si>
  <si>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</si>
  <si>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</si>
  <si>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</si>
  <si>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</si>
  <si>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</si>
  <si>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</si>
  <si>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</si>
  <si>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</si>
  <si>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</si>
  <si>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</si>
  <si>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</si>
  <si>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</si>
  <si>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</si>
  <si>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</si>
  <si>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</si>
  <si>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</si>
  <si>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</si>
  <si>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</si>
  <si>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</si>
  <si>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</si>
  <si>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</si>
  <si>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</si>
  <si>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</si>
  <si>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</si>
  <si>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</si>
  <si>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</si>
  <si>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</si>
  <si>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</si>
  <si>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</si>
  <si>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</si>
  <si>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</si>
  <si>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</si>
  <si>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</si>
  <si>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</si>
  <si>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</si>
  <si>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</si>
  <si>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</si>
  <si>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</si>
  <si>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</si>
  <si>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</si>
  <si>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</si>
  <si>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</si>
  <si>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</si>
  <si>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</si>
  <si>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</si>
  <si>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</si>
  <si>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</si>
  <si>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</si>
  <si>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</si>
  <si>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</si>
  <si>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</si>
  <si>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</si>
  <si>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</si>
  <si>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</si>
  <si>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</si>
  <si>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</si>
  <si>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</si>
  <si>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</si>
  <si>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</si>
  <si>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</si>
  <si>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</si>
  <si>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</si>
  <si>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</si>
  <si>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</si>
  <si>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</si>
  <si>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</si>
  <si>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</si>
  <si>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</si>
  <si>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</si>
  <si>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</si>
  <si>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</si>
  <si>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</si>
  <si>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</si>
  <si>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</si>
  <si>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</si>
  <si>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</si>
  <si>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</si>
  <si>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</si>
  <si>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</si>
  <si>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</si>
  <si>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</si>
  <si>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</si>
  <si>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</si>
  <si>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</si>
  <si>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</si>
  <si>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</si>
  <si>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</si>
  <si>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</si>
  <si>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</si>
  <si>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</si>
  <si>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</si>
  <si>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</si>
  <si>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</si>
  <si>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</si>
  <si>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</si>
  <si>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</si>
  <si>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</si>
  <si>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</si>
  <si>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</si>
  <si>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</si>
  <si>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</si>
  <si>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</si>
  <si>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</si>
  <si>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</si>
  <si>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</si>
  <si>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</si>
  <si>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</si>
  <si>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</si>
  <si>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</si>
  <si>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</si>
  <si>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</si>
  <si>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</si>
  <si>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</si>
  <si>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</si>
  <si>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</si>
  <si>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</si>
  <si>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</si>
  <si>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</si>
  <si>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</si>
  <si>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</si>
  <si>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</si>
  <si>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</si>
  <si>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</si>
  <si>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</si>
  <si>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</si>
  <si>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</si>
  <si>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</si>
  <si>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</si>
  <si>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</si>
  <si>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</si>
  <si>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</si>
  <si>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</si>
  <si>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</si>
  <si>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</si>
  <si>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</si>
  <si>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</si>
  <si>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</si>
  <si>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</si>
  <si>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</si>
  <si>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</si>
  <si>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</si>
  <si>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</si>
  <si>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</si>
  <si>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</si>
  <si>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</si>
  <si>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</si>
  <si>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</si>
  <si>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</si>
  <si>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</si>
  <si>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</si>
  <si>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</si>
  <si>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</si>
  <si>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</si>
  <si>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</si>
  <si>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</si>
  <si>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</si>
  <si>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</si>
  <si>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</si>
  <si>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</si>
  <si>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</si>
  <si>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</si>
  <si>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</si>
  <si>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</si>
  <si>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</si>
  <si>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</si>
  <si>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</si>
  <si>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</si>
  <si>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</si>
  <si>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</si>
  <si>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</si>
  <si>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</si>
  <si>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</si>
  <si>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</si>
  <si>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</si>
  <si>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</si>
  <si>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</si>
  <si>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</si>
  <si>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</si>
  <si>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</si>
  <si>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</si>
  <si>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</si>
  <si>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</si>
  <si>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</si>
  <si>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</si>
  <si>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</si>
  <si>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</si>
  <si>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</si>
  <si>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</si>
  <si>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</si>
  <si>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</si>
  <si>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</si>
  <si>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</si>
  <si>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</si>
  <si>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</si>
  <si>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</si>
  <si>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</si>
  <si>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</si>
  <si>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</si>
  <si>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</si>
  <si>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</si>
  <si>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</si>
  <si>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</si>
  <si>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</si>
  <si>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</si>
  <si>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</si>
  <si>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</si>
  <si>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</si>
  <si>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</si>
  <si>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</si>
  <si>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</si>
  <si>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</si>
  <si>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</si>
  <si>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</si>
  <si>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</si>
  <si>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</si>
  <si>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</si>
  <si>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</si>
  <si>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</si>
  <si>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</si>
  <si>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</si>
  <si>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</si>
  <si>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</si>
  <si>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</si>
  <si>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</si>
  <si>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</si>
  <si>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</si>
  <si>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</si>
  <si>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</si>
  <si>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</si>
  <si>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</si>
  <si>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</si>
  <si>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</si>
  <si>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</si>
  <si>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</si>
  <si>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</si>
  <si>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</si>
  <si>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</si>
  <si>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</si>
  <si>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</si>
  <si>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</si>
  <si>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</si>
  <si>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</si>
  <si>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</si>
  <si>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</si>
  <si>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</si>
  <si>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</si>
  <si>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</si>
  <si>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</si>
  <si>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</si>
  <si>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</si>
  <si>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</si>
  <si>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</si>
  <si>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</si>
  <si>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</si>
  <si>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</si>
  <si>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</si>
  <si>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</si>
  <si>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</si>
  <si>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</si>
  <si>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</si>
  <si>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</si>
  <si>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</si>
  <si>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</si>
  <si>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</si>
  <si>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</si>
  <si>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</si>
  <si>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</si>
  <si>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</si>
  <si>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</si>
  <si>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</si>
  <si>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</si>
  <si>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</si>
  <si>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</si>
  <si>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</si>
  <si>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</si>
  <si>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</si>
  <si>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</si>
  <si>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</si>
  <si>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</si>
  <si>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</si>
  <si>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</si>
  <si>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</si>
  <si>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</si>
  <si>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</si>
  <si>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</si>
  <si>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</si>
  <si>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</si>
  <si>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</si>
  <si>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</si>
  <si>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</si>
  <si>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</si>
  <si>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</si>
  <si>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</si>
  <si>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</si>
  <si>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</si>
  <si>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</si>
  <si>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</si>
  <si>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</si>
  <si>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</si>
  <si>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</si>
  <si>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</si>
  <si>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</si>
  <si>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</si>
  <si>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</si>
  <si>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</si>
  <si>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</si>
  <si>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</si>
  <si>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</si>
  <si>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</si>
  <si>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</si>
  <si>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</si>
  <si>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</si>
  <si>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</si>
  <si>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</si>
  <si>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</si>
  <si>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</si>
  <si>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</si>
  <si>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</si>
  <si>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</si>
  <si>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</si>
  <si>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</si>
  <si>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</si>
  <si>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</si>
  <si>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</si>
  <si>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</si>
  <si>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</si>
  <si>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</si>
  <si>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</si>
  <si>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</si>
  <si>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</si>
  <si>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</si>
  <si>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</si>
  <si>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</si>
  <si>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</si>
  <si>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</si>
  <si>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</si>
  <si>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</si>
  <si>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</si>
  <si>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</si>
  <si>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</si>
  <si>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</si>
  <si>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</si>
  <si>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</si>
  <si>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</si>
  <si>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</si>
  <si>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</si>
  <si>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</si>
  <si>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</si>
  <si>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</si>
  <si>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</si>
  <si>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</si>
  <si>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</si>
  <si>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</si>
  <si>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</si>
  <si>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</si>
  <si>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</si>
  <si>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</si>
  <si>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</si>
  <si>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</si>
  <si>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</si>
  <si>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</si>
  <si>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</si>
  <si>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</si>
  <si>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</si>
  <si>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</si>
  <si>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</si>
  <si>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</si>
  <si>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</si>
  <si>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</si>
  <si>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</si>
  <si>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</si>
  <si>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</si>
  <si>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</si>
  <si>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</si>
  <si>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</si>
  <si>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</si>
  <si>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</si>
  <si>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</si>
  <si>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</si>
  <si>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</si>
  <si>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</si>
  <si>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</si>
  <si>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</si>
  <si>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</si>
  <si>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</si>
  <si>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</si>
  <si>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</si>
  <si>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</si>
  <si>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</si>
  <si>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</si>
  <si>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</si>
  <si>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</si>
  <si>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</si>
  <si>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</si>
  <si>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</si>
  <si>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</si>
  <si>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</si>
  <si>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</si>
  <si>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</si>
  <si>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</si>
  <si>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</si>
  <si>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</si>
  <si>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</si>
  <si>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</si>
  <si>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</si>
  <si>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</si>
  <si>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</si>
  <si>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</si>
  <si>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</si>
  <si>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</si>
  <si>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</si>
  <si>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</si>
  <si>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</si>
  <si>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</si>
  <si>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</si>
  <si>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</si>
  <si>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</si>
  <si>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</si>
  <si>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</si>
  <si>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</si>
  <si>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</si>
  <si>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</si>
  <si>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</si>
  <si>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</si>
  <si>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</si>
  <si>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</si>
  <si>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</si>
  <si>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</si>
  <si>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</si>
  <si>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</si>
  <si>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</si>
  <si>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</si>
  <si>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</si>
  <si>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</si>
  <si>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</si>
  <si>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</si>
  <si>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</si>
  <si>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</si>
  <si>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</si>
  <si>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</si>
  <si>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</si>
  <si>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</si>
  <si>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</si>
  <si>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</si>
  <si>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</si>
  <si>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</si>
  <si>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</si>
  <si>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</si>
  <si>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</si>
  <si>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</si>
  <si>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</si>
  <si>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</si>
  <si>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</si>
  <si>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</si>
  <si>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</si>
  <si>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</si>
  <si>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</si>
  <si>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</si>
  <si>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</si>
  <si>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</si>
  <si>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</si>
  <si>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</si>
  <si>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</si>
  <si>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</si>
  <si>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</si>
  <si>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</si>
  <si>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</si>
  <si>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</si>
  <si>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</si>
  <si>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</si>
  <si>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</si>
  <si>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</si>
  <si>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</si>
  <si>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</si>
  <si>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</si>
  <si>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</si>
  <si>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</si>
  <si>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</si>
  <si>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</si>
  <si>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</si>
  <si>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</si>
  <si>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</si>
  <si>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</si>
  <si>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</si>
  <si>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</si>
  <si>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</si>
  <si>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</si>
  <si>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</si>
  <si>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</si>
  <si>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</si>
  <si>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</si>
  <si>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</si>
  <si>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</si>
  <si>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</si>
  <si>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</si>
  <si>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</si>
  <si>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</si>
  <si>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</si>
  <si>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</si>
  <si>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</si>
  <si>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</si>
  <si>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</si>
  <si>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</si>
  <si>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</si>
  <si>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</si>
  <si>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</si>
  <si>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</si>
  <si>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</si>
  <si>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</si>
  <si>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</si>
  <si>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</si>
  <si>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</si>
  <si>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</si>
  <si>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</si>
  <si>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</si>
  <si>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</si>
  <si>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</si>
  <si>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</si>
  <si>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</si>
  <si>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</si>
  <si>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</si>
  <si>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</si>
  <si>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</si>
  <si>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</si>
  <si>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</si>
  <si>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</si>
  <si>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</si>
  <si>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</si>
  <si>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</si>
  <si>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</si>
  <si>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</si>
  <si>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</si>
  <si>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</si>
  <si>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</si>
  <si>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</si>
  <si>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</si>
  <si>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</si>
  <si>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</si>
  <si>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</si>
  <si>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</si>
  <si>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</si>
  <si>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</si>
  <si>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</si>
  <si>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</si>
  <si>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</si>
  <si>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</si>
  <si>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</si>
  <si>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</si>
  <si>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</si>
  <si>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</si>
  <si>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</si>
  <si>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</si>
  <si>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</si>
  <si>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</si>
  <si>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</si>
  <si>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</si>
  <si>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</si>
  <si>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</si>
  <si>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</si>
  <si>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</si>
  <si>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</si>
  <si>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</si>
  <si>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</si>
  <si>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</si>
  <si>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</si>
  <si>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</si>
  <si>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</si>
  <si>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</si>
  <si>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</si>
  <si>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</si>
  <si>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</si>
  <si>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</si>
  <si>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</si>
  <si>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</si>
  <si>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</si>
  <si>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</si>
  <si>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</si>
  <si>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</si>
  <si>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</si>
  <si>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</si>
  <si>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</si>
  <si>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</si>
  <si>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</si>
  <si>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</si>
  <si>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</si>
  <si>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</si>
  <si>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</si>
  <si>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</si>
  <si>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</si>
  <si>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</si>
  <si>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</si>
  <si>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</si>
  <si>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</si>
  <si>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</si>
  <si>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</si>
  <si>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</si>
  <si>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</si>
  <si>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</si>
  <si>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</si>
  <si>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</si>
  <si>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</si>
  <si>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</si>
  <si>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</si>
  <si>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</si>
  <si>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</si>
  <si>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</si>
  <si>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</si>
  <si>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</si>
  <si>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</si>
  <si>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</si>
  <si>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</si>
  <si>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</si>
  <si>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</si>
  <si>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</si>
  <si>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</si>
  <si>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</si>
  <si>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</si>
  <si>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</si>
  <si>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</si>
  <si>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</si>
  <si>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</si>
  <si>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</si>
  <si>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</si>
  <si>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</si>
  <si>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</si>
  <si>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</si>
  <si>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</si>
  <si>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</si>
  <si>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</si>
  <si>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</si>
  <si>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</si>
  <si>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</si>
  <si>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</si>
  <si>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</si>
  <si>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</si>
  <si>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</si>
  <si>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</si>
  <si>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</si>
  <si>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</si>
  <si>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</si>
  <si>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</si>
  <si>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</si>
  <si>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</si>
  <si>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</si>
  <si>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</si>
  <si>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</si>
  <si>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</si>
  <si>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</si>
  <si>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</si>
  <si>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</si>
  <si>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</si>
  <si>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</si>
  <si>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</si>
  <si>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</si>
  <si>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</si>
  <si>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</si>
  <si>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</si>
  <si>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</si>
  <si>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</si>
  <si>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</si>
  <si>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</si>
  <si>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</si>
  <si>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</si>
  <si>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</si>
  <si>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</si>
  <si>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</si>
  <si>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</si>
  <si>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</si>
  <si>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</si>
  <si>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</si>
  <si>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</si>
  <si>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</si>
  <si>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</si>
  <si>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</si>
  <si>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</si>
  <si>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</si>
  <si>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</si>
  <si>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</si>
  <si>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</si>
  <si>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</si>
  <si>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</si>
  <si>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</si>
  <si>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</si>
  <si>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</si>
  <si>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</si>
  <si>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</si>
  <si>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</si>
  <si>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</si>
  <si>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</si>
  <si>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</si>
  <si>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</si>
  <si>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</si>
  <si>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</si>
  <si>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</si>
  <si>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</si>
  <si>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</si>
  <si>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</si>
  <si>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</si>
  <si>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</si>
  <si>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</si>
  <si>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</si>
  <si>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</si>
  <si>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</si>
  <si>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</si>
  <si>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</si>
  <si>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</si>
  <si>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</si>
  <si>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</si>
  <si>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</si>
  <si>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</si>
  <si>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</si>
  <si>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</si>
  <si>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</si>
  <si>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</si>
  <si>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</si>
  <si>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</si>
  <si>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</si>
  <si>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</si>
  <si>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</si>
  <si>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</si>
  <si>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</si>
  <si>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</si>
  <si>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</si>
  <si>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</si>
  <si>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</si>
  <si>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</si>
  <si>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</si>
  <si>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</si>
  <si>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</si>
  <si>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</si>
  <si>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</si>
  <si>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</si>
  <si>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</si>
  <si>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</si>
  <si>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</si>
  <si>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</si>
  <si>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</si>
  <si>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</si>
  <si>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</si>
  <si>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</si>
  <si>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</si>
  <si>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</si>
  <si>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</si>
  <si>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</si>
  <si>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</si>
  <si>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</si>
  <si>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</si>
  <si>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</si>
  <si>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</si>
  <si>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</si>
  <si>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</si>
  <si>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</si>
  <si>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</si>
  <si>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</si>
  <si>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</si>
  <si>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</si>
  <si>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</si>
  <si>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</si>
  <si>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</si>
  <si>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</si>
  <si>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</si>
  <si>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</si>
  <si>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</si>
  <si>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</si>
  <si>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</si>
  <si>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</si>
  <si>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</si>
  <si>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</si>
  <si>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</si>
  <si>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</si>
  <si>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</si>
  <si>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</si>
  <si>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</si>
  <si>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</si>
  <si>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</si>
  <si>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</si>
  <si>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</si>
  <si>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</si>
  <si>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</si>
  <si>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</si>
  <si>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</si>
  <si>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</si>
  <si>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</si>
  <si>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</si>
  <si>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</si>
  <si>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</si>
  <si>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</si>
  <si>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</si>
  <si>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</si>
  <si>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</si>
  <si>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</si>
  <si>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</si>
  <si>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</si>
  <si>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</si>
  <si>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</si>
  <si>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</si>
  <si>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</si>
  <si>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</si>
  <si>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</si>
  <si>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</si>
  <si>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</si>
  <si>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</si>
  <si>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</si>
  <si>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</si>
  <si>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</si>
  <si>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</si>
  <si>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</si>
  <si>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</si>
  <si>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</si>
  <si>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</si>
  <si>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</si>
  <si>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</si>
  <si>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</si>
  <si>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</si>
  <si>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</si>
  <si>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</si>
  <si>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</si>
  <si>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</si>
  <si>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</si>
  <si>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</si>
  <si>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</si>
  <si>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</si>
  <si>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</si>
  <si>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</si>
  <si>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</si>
  <si>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</si>
  <si>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</si>
  <si>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</si>
  <si>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</si>
  <si>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</si>
  <si>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</si>
  <si>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</si>
  <si>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</si>
  <si>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</si>
  <si>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</si>
  <si>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</si>
  <si>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</si>
  <si>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</si>
  <si>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</si>
  <si>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</si>
  <si>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</si>
  <si>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</si>
  <si>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</si>
  <si>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</si>
  <si>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</si>
  <si>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</si>
  <si>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</si>
  <si>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</si>
  <si>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</si>
  <si>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</si>
  <si>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</si>
  <si>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</si>
  <si>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</si>
  <si>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</si>
  <si>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</si>
  <si>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</si>
  <si>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</si>
  <si>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</si>
  <si>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</si>
  <si>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</si>
  <si>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</si>
  <si>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</si>
  <si>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</si>
  <si>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</si>
  <si>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</si>
  <si>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</si>
  <si>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</si>
  <si>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</si>
  <si>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</si>
  <si>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</si>
  <si>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</si>
  <si>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</si>
  <si>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</si>
  <si>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</si>
  <si>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</si>
  <si>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</si>
  <si>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</si>
  <si>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</si>
  <si>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</si>
  <si>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</si>
  <si>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</si>
  <si>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</si>
  <si>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</si>
  <si>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</si>
  <si>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</si>
  <si>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</si>
  <si>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</si>
  <si>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</si>
  <si>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</si>
  <si>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</si>
  <si>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</si>
  <si>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</si>
  <si>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</si>
  <si>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</si>
  <si>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</si>
  <si>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</si>
  <si>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</si>
  <si>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</si>
  <si>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</si>
  <si>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</si>
  <si>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</si>
  <si>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</si>
  <si>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</si>
  <si>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</si>
  <si>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</si>
  <si>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</si>
  <si>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</si>
  <si>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</si>
  <si>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</si>
  <si>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</si>
  <si>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</si>
  <si>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</si>
  <si>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</si>
  <si>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</si>
  <si>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</si>
  <si>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</si>
  <si>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</si>
  <si>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</si>
  <si>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</si>
  <si>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</si>
  <si>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</si>
  <si>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</si>
  <si>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</si>
  <si>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</si>
  <si>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</si>
  <si>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</si>
  <si>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</si>
  <si>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</si>
  <si>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</si>
  <si>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</si>
  <si>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</si>
  <si>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</si>
  <si>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</si>
  <si>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</si>
  <si>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</si>
  <si>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</si>
  <si>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</si>
  <si>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</si>
  <si>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</si>
  <si>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</si>
  <si>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</si>
  <si>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</si>
  <si>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</si>
  <si>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</si>
  <si>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</si>
  <si>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</si>
  <si>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</si>
  <si>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</si>
  <si>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</si>
  <si>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</si>
  <si>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</si>
  <si>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</si>
  <si>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</si>
  <si>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</si>
  <si>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</si>
  <si>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</si>
  <si>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</si>
  <si>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</si>
  <si>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</si>
  <si>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</si>
  <si>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</si>
  <si>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</si>
  <si>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</si>
  <si>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</si>
  <si>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</si>
  <si>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</si>
  <si>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</si>
  <si>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</si>
  <si>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</si>
  <si>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</si>
  <si>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</si>
  <si>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</si>
  <si>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</si>
  <si>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</si>
  <si>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</si>
  <si>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</si>
  <si>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</si>
  <si>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</si>
  <si>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</si>
  <si>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</si>
  <si>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</si>
  <si>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</si>
  <si>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</si>
  <si>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</si>
  <si>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</si>
  <si>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</si>
  <si>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</si>
  <si>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</si>
  <si>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</si>
  <si>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</si>
  <si>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</si>
  <si>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</si>
  <si>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</si>
  <si>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</si>
  <si>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</si>
  <si>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</si>
  <si>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</si>
  <si>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</si>
  <si>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</si>
  <si>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</si>
  <si>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</si>
  <si>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</si>
  <si>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</si>
  <si>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</si>
  <si>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</si>
  <si>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</si>
  <si>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</si>
  <si>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</si>
  <si>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</si>
  <si>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</si>
  <si>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</si>
  <si>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</si>
  <si>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</si>
  <si>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</si>
  <si>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</si>
  <si>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</si>
  <si>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</si>
  <si>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</si>
  <si>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</si>
  <si>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</si>
  <si>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</si>
  <si>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</si>
  <si>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</si>
  <si>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</si>
  <si>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</si>
  <si>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</si>
  <si>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</si>
  <si>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</si>
  <si>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</si>
  <si>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</si>
  <si>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</si>
  <si>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</si>
  <si>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</si>
  <si>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</si>
  <si>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</si>
  <si>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</si>
  <si>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</si>
  <si>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</si>
  <si>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</si>
  <si>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</si>
  <si>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</si>
  <si>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</si>
  <si>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</si>
  <si>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</si>
  <si>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</si>
  <si>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</si>
  <si>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</si>
  <si>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</si>
  <si>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</si>
  <si>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</si>
  <si>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</si>
  <si>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</si>
  <si>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</si>
  <si>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</si>
  <si>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</si>
  <si>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</si>
  <si>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</si>
  <si>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</si>
  <si>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</si>
  <si>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</si>
  <si>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</si>
  <si>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</si>
  <si>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</si>
  <si>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</si>
  <si>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</si>
  <si>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</si>
  <si>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</si>
  <si>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</si>
  <si>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</si>
  <si>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</si>
  <si>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</si>
  <si>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</si>
  <si>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</si>
  <si>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</si>
  <si>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</si>
  <si>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</si>
  <si>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</si>
  <si>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</si>
  <si>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</si>
  <si>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</si>
  <si>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</si>
  <si>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</si>
  <si>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</si>
  <si>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</si>
  <si>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</si>
  <si>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</si>
  <si>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</si>
  <si>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</si>
  <si>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</si>
  <si>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</si>
  <si>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</si>
  <si>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</si>
  <si>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</si>
  <si>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</si>
  <si>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</si>
  <si>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</si>
  <si>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</si>
  <si>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</si>
  <si>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</si>
  <si>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</si>
  <si>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</si>
  <si>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</si>
  <si>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</si>
  <si>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</si>
  <si>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</si>
  <si>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</si>
  <si>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</si>
  <si>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</si>
  <si>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</si>
  <si>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</si>
  <si>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</si>
  <si>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</si>
  <si>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</si>
  <si>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</si>
  <si>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</si>
  <si>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</si>
  <si>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</si>
  <si>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</si>
  <si>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</si>
  <si>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</si>
  <si>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</si>
  <si>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</si>
  <si>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</si>
  <si>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</si>
  <si>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</si>
  <si>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</si>
  <si>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</si>
  <si>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</si>
  <si>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</si>
  <si>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</si>
  <si>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</si>
  <si>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</si>
  <si>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</si>
  <si>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</si>
  <si>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</si>
  <si>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</si>
  <si>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</si>
  <si>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</si>
  <si>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</si>
  <si>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</si>
  <si>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</si>
  <si>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</si>
  <si>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</si>
  <si>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</si>
  <si>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</si>
  <si>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</si>
  <si>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</si>
  <si>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</si>
  <si>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</si>
  <si>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</si>
  <si>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</si>
  <si>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</si>
  <si>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</si>
  <si>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</si>
  <si>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</si>
  <si>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</si>
  <si>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</si>
  <si>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</si>
  <si>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</si>
  <si>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</si>
  <si>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</si>
  <si>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</si>
  <si>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</si>
  <si>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</si>
  <si>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</si>
  <si>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</si>
  <si>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</si>
  <si>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</si>
  <si>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</si>
  <si>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</si>
  <si>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</si>
  <si>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</si>
  <si>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</si>
  <si>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</si>
  <si>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</si>
  <si>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</si>
  <si>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</si>
  <si>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</si>
  <si>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</si>
  <si>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</si>
  <si>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</si>
  <si>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</si>
  <si>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</si>
  <si>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</si>
  <si>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</si>
  <si>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</si>
  <si>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</si>
  <si>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</si>
  <si>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</si>
  <si>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</si>
  <si>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</si>
  <si>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</si>
  <si>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</si>
  <si>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</si>
  <si>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</si>
  <si>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</si>
  <si>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</si>
  <si>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</si>
  <si>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</si>
  <si>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</si>
  <si>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</si>
  <si>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</si>
  <si>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</si>
  <si>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</si>
  <si>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</si>
  <si>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</si>
  <si>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</si>
  <si>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</si>
  <si>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</si>
  <si>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</si>
  <si>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</si>
  <si>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</si>
  <si>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</si>
  <si>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</si>
  <si>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</si>
  <si>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</si>
  <si>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</si>
  <si>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</si>
  <si>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</si>
  <si>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</si>
  <si>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</si>
  <si>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</si>
  <si>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</si>
  <si>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</si>
  <si>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</si>
  <si>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</si>
  <si>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</si>
  <si>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</si>
  <si>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</si>
  <si>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</si>
  <si>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</si>
  <si>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</si>
  <si>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</si>
  <si>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</si>
  <si>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</si>
  <si>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</si>
  <si>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</si>
  <si>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</si>
  <si>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</si>
  <si>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</si>
  <si>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</si>
  <si>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</si>
  <si>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</si>
  <si>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</si>
  <si>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</si>
  <si>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</si>
  <si>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</si>
  <si>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</si>
  <si>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</si>
  <si>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</si>
  <si>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</si>
  <si>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</si>
  <si>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</si>
  <si>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</si>
  <si>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</si>
  <si>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</si>
  <si>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</si>
  <si>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</si>
  <si>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</si>
  <si>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</si>
  <si>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</si>
  <si>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</si>
  <si>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</si>
  <si>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</si>
  <si>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</si>
  <si>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</si>
  <si>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</si>
  <si>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</si>
  <si>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</si>
  <si>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</si>
  <si>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</si>
  <si>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</si>
  <si>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</si>
  <si>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</si>
  <si>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</si>
  <si>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</si>
  <si>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</si>
  <si>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</si>
  <si>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</si>
  <si>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</si>
  <si>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</si>
  <si>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</si>
  <si>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</si>
  <si>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</si>
  <si>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</si>
  <si>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</si>
  <si>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</si>
  <si>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</si>
  <si>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</si>
  <si>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</si>
  <si>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</si>
  <si>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</si>
  <si>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</si>
  <si>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</si>
  <si>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</si>
  <si>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</si>
  <si>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</si>
  <si>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</si>
  <si>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</si>
  <si>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</si>
  <si>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</si>
  <si>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</si>
  <si>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</si>
  <si>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</si>
  <si>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</si>
  <si>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</si>
  <si>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</si>
  <si>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</si>
  <si>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</si>
  <si>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</si>
  <si>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</si>
  <si>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</si>
  <si>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</si>
  <si>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</si>
  <si>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</si>
  <si>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</si>
  <si>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</si>
  <si>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</si>
  <si>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</si>
  <si>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</si>
  <si>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</si>
  <si>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</si>
  <si>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</si>
  <si>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</si>
  <si>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</si>
  <si>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</si>
  <si>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</si>
  <si>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</si>
  <si>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</si>
  <si>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</si>
  <si>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</si>
  <si>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</si>
  <si>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</si>
  <si>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</si>
  <si>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</si>
  <si>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</si>
  <si>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</si>
  <si>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</si>
  <si>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</si>
  <si>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</si>
  <si>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</si>
  <si>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</si>
  <si>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</si>
  <si>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</si>
  <si>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</si>
  <si>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</si>
  <si>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</si>
  <si>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</si>
  <si>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</si>
  <si>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</si>
  <si>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</si>
  <si>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</si>
  <si>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</si>
  <si>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</si>
  <si>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</si>
  <si>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</si>
  <si>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</si>
  <si>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</si>
  <si>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</si>
  <si>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</si>
  <si>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</si>
  <si>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</si>
  <si>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</si>
  <si>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</si>
  <si>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</si>
  <si>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</si>
  <si>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</si>
  <si>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</si>
  <si>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</si>
  <si>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</si>
  <si>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</si>
  <si>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</si>
  <si>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</si>
  <si>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</si>
  <si>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</si>
  <si>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</si>
  <si>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</si>
  <si>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</si>
  <si>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</si>
  <si>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</si>
  <si>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</si>
  <si>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</si>
  <si>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</si>
  <si>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</si>
  <si>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</si>
  <si>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</si>
  <si>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</si>
  <si>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</si>
  <si>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</si>
  <si>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</si>
  <si>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</si>
  <si>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</si>
  <si>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</si>
  <si>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</si>
  <si>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</si>
  <si>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</si>
  <si>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</si>
  <si>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</si>
  <si>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</si>
  <si>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</si>
  <si>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</si>
  <si>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</si>
  <si>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</si>
  <si>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</si>
  <si>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</si>
  <si>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</si>
  <si>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</si>
  <si>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</si>
  <si>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</si>
  <si>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</si>
  <si>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</si>
  <si>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</si>
  <si>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</si>
  <si>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</si>
  <si>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</si>
  <si>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</si>
  <si>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</si>
  <si>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</si>
  <si>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</si>
  <si>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</si>
  <si>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</si>
  <si>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</si>
  <si>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</si>
  <si>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</si>
  <si>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</si>
  <si>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</si>
  <si>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</si>
  <si>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</si>
  <si>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</si>
  <si>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</si>
  <si>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</si>
  <si>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</si>
  <si>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</si>
  <si>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</si>
  <si>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</si>
  <si>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</si>
  <si>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</si>
  <si>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</si>
  <si>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</si>
  <si>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</si>
  <si>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</si>
  <si>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</si>
  <si>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</si>
  <si>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</si>
  <si>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</si>
  <si>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</si>
  <si>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</si>
  <si>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</si>
  <si>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</si>
  <si>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</si>
  <si>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</si>
  <si>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</si>
  <si>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</si>
  <si>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</si>
  <si>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</si>
  <si>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</si>
  <si>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</si>
  <si>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</si>
  <si>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</si>
  <si>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</si>
  <si>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</si>
  <si>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</si>
  <si>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</si>
  <si>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</si>
  <si>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</si>
  <si>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</si>
  <si>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</si>
  <si>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</si>
  <si>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</si>
  <si>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</si>
  <si>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</si>
  <si>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</si>
  <si>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</si>
  <si>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</si>
  <si>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</si>
  <si>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</si>
  <si>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</si>
  <si>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</si>
  <si>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</si>
  <si>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</si>
  <si>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</si>
  <si>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</si>
  <si>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</si>
  <si>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</si>
  <si>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</si>
  <si>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</si>
  <si>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</si>
  <si>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</si>
  <si>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</si>
  <si>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</si>
  <si>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</si>
  <si>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</si>
  <si>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</si>
  <si>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</si>
  <si>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</si>
  <si>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</si>
  <si>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</si>
  <si>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</si>
  <si>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</si>
  <si>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</si>
  <si>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</si>
  <si>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</si>
  <si>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</si>
  <si>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</si>
  <si>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</si>
  <si>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</si>
  <si>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</si>
  <si>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</si>
  <si>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</si>
  <si>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</si>
  <si>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</si>
  <si>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</si>
  <si>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</si>
  <si>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</si>
  <si>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</si>
  <si>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</si>
  <si>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</si>
  <si>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</si>
  <si>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</si>
  <si>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</si>
  <si>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</si>
  <si>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</si>
  <si>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</si>
  <si>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</si>
  <si>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</si>
  <si>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</si>
  <si>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</si>
  <si>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</si>
  <si>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</si>
  <si>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</si>
  <si>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</si>
  <si>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</si>
  <si>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</si>
  <si>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</si>
  <si>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</si>
  <si>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</si>
  <si>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</si>
  <si>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</si>
  <si>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</si>
  <si>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</si>
  <si>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</si>
  <si>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</si>
  <si>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</si>
  <si>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</si>
  <si>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</si>
  <si>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</si>
  <si>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</si>
  <si>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</si>
  <si>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</si>
  <si>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</si>
  <si>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</si>
  <si>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</si>
  <si>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</si>
  <si>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</si>
  <si>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</si>
  <si>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</si>
  <si>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</si>
  <si>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</si>
  <si>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</si>
  <si>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</si>
  <si>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</si>
  <si>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</si>
  <si>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</si>
  <si>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</si>
  <si>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</si>
  <si>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</si>
  <si>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</si>
  <si>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</si>
  <si>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</si>
  <si>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</si>
  <si>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</si>
  <si>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</si>
  <si>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</si>
  <si>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</si>
  <si>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</si>
  <si>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</si>
  <si>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</si>
  <si>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</si>
  <si>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</si>
  <si>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</si>
  <si>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</si>
  <si>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</si>
  <si>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</si>
  <si>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</si>
  <si>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</si>
  <si>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</si>
  <si>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</si>
  <si>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</si>
  <si>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</si>
  <si>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</si>
  <si>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</si>
  <si>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</si>
  <si>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</si>
  <si>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</si>
  <si>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</si>
  <si>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</si>
  <si>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</si>
  <si>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</si>
  <si>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</si>
  <si>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</si>
  <si>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</si>
  <si>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</si>
  <si>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</si>
  <si>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</si>
  <si>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</si>
  <si>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</si>
  <si>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</si>
  <si>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</si>
  <si>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</si>
  <si>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</si>
  <si>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</si>
  <si>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</si>
  <si>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</si>
  <si>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</si>
  <si>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</si>
  <si>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</si>
  <si>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</si>
  <si>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</si>
  <si>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</si>
  <si>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</si>
  <si>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</si>
  <si>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</si>
  <si>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</si>
  <si>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</si>
  <si>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</si>
  <si>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</si>
  <si>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</si>
  <si>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</si>
  <si>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</si>
  <si>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</si>
  <si>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</si>
  <si>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</si>
  <si>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</si>
  <si>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</si>
  <si>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</si>
  <si>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</si>
  <si>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</si>
  <si>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</si>
  <si>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</si>
  <si>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</si>
  <si>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</si>
  <si>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</si>
  <si>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</si>
  <si>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</si>
  <si>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</si>
  <si>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</si>
  <si>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</si>
  <si>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</si>
  <si>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</si>
  <si>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</si>
  <si>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</si>
  <si>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</si>
  <si>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</si>
  <si>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</si>
  <si>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</si>
  <si>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</si>
  <si>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</si>
  <si>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</si>
  <si>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</si>
  <si>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</si>
  <si>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</si>
  <si>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</si>
  <si>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</si>
  <si>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</si>
  <si>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</si>
  <si>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</si>
  <si>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</si>
  <si>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</si>
  <si>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</si>
  <si>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</si>
  <si>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</si>
  <si>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</si>
  <si>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</si>
  <si>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</si>
  <si>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</si>
  <si>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</si>
  <si>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</si>
  <si>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</si>
  <si>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</si>
  <si>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</si>
  <si>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</si>
  <si>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</si>
  <si>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</si>
  <si>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</si>
  <si>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</si>
  <si>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</si>
  <si>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</si>
  <si>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</si>
  <si>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</si>
  <si>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</si>
  <si>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</si>
  <si>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</si>
  <si>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</si>
  <si>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</si>
  <si>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</si>
  <si>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</si>
  <si>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</si>
  <si>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</si>
  <si>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</si>
  <si>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</si>
  <si>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</si>
  <si>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</si>
  <si>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</si>
  <si>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</si>
  <si>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</si>
  <si>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</si>
  <si>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</si>
  <si>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</si>
  <si>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</si>
  <si>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</si>
  <si>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</si>
  <si>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</si>
  <si>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</si>
  <si>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</si>
  <si>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</si>
  <si>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</si>
  <si>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</si>
  <si>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</si>
  <si>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</si>
  <si>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</si>
  <si>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</si>
  <si>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</si>
  <si>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</si>
  <si>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</si>
  <si>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</si>
  <si>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</si>
  <si>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</si>
  <si>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</si>
  <si>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</si>
  <si>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</si>
  <si>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</si>
  <si>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</si>
  <si>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</si>
  <si>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</si>
  <si>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</si>
  <si>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</si>
  <si>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</si>
  <si>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</si>
  <si>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</si>
  <si>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</si>
  <si>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</si>
  <si>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</si>
  <si>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</si>
  <si>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</si>
  <si>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</si>
  <si>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</si>
  <si>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</si>
  <si>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</si>
  <si>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</si>
  <si>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</si>
  <si>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</si>
  <si>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</si>
  <si>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</si>
  <si>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</si>
  <si>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</si>
  <si>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</si>
  <si>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</si>
  <si>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</si>
  <si>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</si>
  <si>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</si>
  <si>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</si>
  <si>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</si>
  <si>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</si>
  <si>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</si>
  <si>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</si>
  <si>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</si>
  <si>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</si>
  <si>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</si>
  <si>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</si>
  <si>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</si>
  <si>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</si>
  <si>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</si>
  <si>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</si>
  <si>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</si>
  <si>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</si>
  <si>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</si>
  <si>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</si>
  <si>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</si>
  <si>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</si>
  <si>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</si>
  <si>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</si>
  <si>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</si>
  <si>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</si>
  <si>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</si>
  <si>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</si>
  <si>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</si>
  <si>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</si>
  <si>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</si>
  <si>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</si>
  <si>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</si>
  <si>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</si>
  <si>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</si>
  <si>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</si>
  <si>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</si>
  <si>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</si>
  <si>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</si>
  <si>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</si>
  <si>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</si>
  <si>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</si>
  <si>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</si>
  <si>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</si>
  <si>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</si>
  <si>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</si>
  <si>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</si>
  <si>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</si>
  <si>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</si>
  <si>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</si>
  <si>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</si>
  <si>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</si>
  <si>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</si>
  <si>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</si>
  <si>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</si>
  <si>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</si>
  <si>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</si>
  <si>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</si>
  <si>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</si>
  <si>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</si>
  <si>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</si>
  <si>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</si>
  <si>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</si>
  <si>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</si>
  <si>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</si>
  <si>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</si>
  <si>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</si>
  <si>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</si>
  <si>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</si>
  <si>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</si>
  <si>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</si>
  <si>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</si>
  <si>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</si>
  <si>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</si>
  <si>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</si>
  <si>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</si>
  <si>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</si>
  <si>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</si>
  <si>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</si>
  <si>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</si>
  <si>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</si>
  <si>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</si>
  <si>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</si>
  <si>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</si>
  <si>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</si>
  <si>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</si>
  <si>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</si>
  <si>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</si>
  <si>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</si>
  <si>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</si>
  <si>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</si>
  <si>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</si>
  <si>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</si>
  <si>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</si>
  <si>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</si>
  <si>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</si>
  <si>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</si>
  <si>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</si>
  <si>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</si>
  <si>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</si>
  <si>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</si>
  <si>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</si>
  <si>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</si>
  <si>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</si>
  <si>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</si>
  <si>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</si>
  <si>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</si>
  <si>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</si>
  <si>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</si>
  <si>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</si>
  <si>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</si>
  <si>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</si>
  <si>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</si>
  <si>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</si>
  <si>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</si>
  <si>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</si>
  <si>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</si>
  <si>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</si>
  <si>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</si>
  <si>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</si>
  <si>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</si>
  <si>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</si>
  <si>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</si>
  <si>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</si>
  <si>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</si>
  <si>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</si>
  <si>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</si>
  <si>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</si>
  <si>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</si>
  <si>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</si>
  <si>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</si>
  <si>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</si>
  <si>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</si>
  <si>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</si>
  <si>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</si>
  <si>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</si>
  <si>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</si>
  <si>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</si>
  <si>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</si>
  <si>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</si>
  <si>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</si>
  <si>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</si>
  <si>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</si>
  <si>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</si>
  <si>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</si>
  <si>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</si>
  <si>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</si>
  <si>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</si>
  <si>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</si>
  <si>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</si>
  <si>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</si>
  <si>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</si>
  <si>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</si>
  <si>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</si>
  <si>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</si>
  <si>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</si>
  <si>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</si>
  <si>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</si>
  <si>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</si>
  <si>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</si>
  <si>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</si>
  <si>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</si>
  <si>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</si>
  <si>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</si>
  <si>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</si>
  <si>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</si>
  <si>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</si>
  <si>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</si>
  <si>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</si>
  <si>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</si>
  <si>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</si>
  <si>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</si>
  <si>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</si>
  <si>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</si>
  <si>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</si>
  <si>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</si>
  <si>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</si>
  <si>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</si>
  <si>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</si>
  <si>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</si>
  <si>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</si>
  <si>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</si>
  <si>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</si>
  <si>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</si>
  <si>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</si>
  <si>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</si>
  <si>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</si>
  <si>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</si>
  <si>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</si>
  <si>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</si>
  <si>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</si>
  <si>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</si>
  <si>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</si>
  <si>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</si>
  <si>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</si>
  <si>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</si>
  <si>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</si>
  <si>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</si>
  <si>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</si>
  <si>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</si>
  <si>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</si>
  <si>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</si>
  <si>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</si>
  <si>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</si>
  <si>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</si>
  <si>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</si>
  <si>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</si>
  <si>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</si>
  <si>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</si>
  <si>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</si>
  <si>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</si>
  <si>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</si>
  <si>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</si>
  <si>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</si>
  <si>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</si>
  <si>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</si>
  <si>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</si>
  <si>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</si>
  <si>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</si>
  <si>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</si>
  <si>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</si>
  <si>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</si>
  <si>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</si>
  <si>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</si>
  <si>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</si>
  <si>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</si>
  <si>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</si>
  <si>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</si>
  <si>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</si>
  <si>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</si>
  <si>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</si>
  <si>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</si>
  <si>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</si>
  <si>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</si>
  <si>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</si>
  <si>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</si>
  <si>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</si>
  <si>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</si>
  <si>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</si>
  <si>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</si>
  <si>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</si>
  <si>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</si>
  <si>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</si>
  <si>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</si>
  <si>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</si>
  <si>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</si>
  <si>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</si>
  <si>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</si>
  <si>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</si>
  <si>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</si>
  <si>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</si>
  <si>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</si>
  <si>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</si>
  <si>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</si>
  <si>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</si>
  <si>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</si>
  <si>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</si>
  <si>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</si>
  <si>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</si>
  <si>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</si>
  <si>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</si>
  <si>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</si>
  <si>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</si>
  <si>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</si>
  <si>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</si>
  <si>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</si>
  <si>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</si>
  <si>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</si>
  <si>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</si>
  <si>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</si>
  <si>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</si>
  <si>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</si>
  <si>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</si>
  <si>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</si>
  <si>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</si>
  <si>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</si>
  <si>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</si>
  <si>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</si>
  <si>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</si>
  <si>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</si>
  <si>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</si>
  <si>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</si>
  <si>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</si>
  <si>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</si>
  <si>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</si>
  <si>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</si>
  <si>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</si>
  <si>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</si>
  <si>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</si>
  <si>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</si>
  <si>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</si>
  <si>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</si>
  <si>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</si>
  <si>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</si>
  <si>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</si>
  <si>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</si>
  <si>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</si>
  <si>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</si>
  <si>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</si>
  <si>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</si>
  <si>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</si>
  <si>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</si>
  <si>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</si>
  <si>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</si>
  <si>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</si>
  <si>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</si>
  <si>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</si>
  <si>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</si>
  <si>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</si>
  <si>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</si>
  <si>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</si>
  <si>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</si>
  <si>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</si>
  <si>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</si>
  <si>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</si>
  <si>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</si>
  <si>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</si>
  <si>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</si>
  <si>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</si>
  <si>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</si>
  <si>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</si>
  <si>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</si>
  <si>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</si>
  <si>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</si>
  <si>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</si>
  <si>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</si>
  <si>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</si>
  <si>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</si>
  <si>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</si>
  <si>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</si>
  <si>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</si>
  <si>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</si>
  <si>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</si>
  <si>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</si>
  <si>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</si>
  <si>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</si>
  <si>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</si>
  <si>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</si>
  <si>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</si>
  <si>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</si>
  <si>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</si>
  <si>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</si>
  <si>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</si>
  <si>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</si>
  <si>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</si>
  <si>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</si>
  <si>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</si>
  <si>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</si>
  <si>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</si>
  <si>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</si>
  <si>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</si>
  <si>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</si>
  <si>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</si>
  <si>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</si>
  <si>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</si>
  <si>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</si>
  <si>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</si>
  <si>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</si>
  <si>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</si>
  <si>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</si>
  <si>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</si>
  <si>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</si>
  <si>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</si>
  <si>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</si>
  <si>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</si>
  <si>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</si>
  <si>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</si>
  <si>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</si>
  <si>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</si>
  <si>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</si>
  <si>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</si>
  <si>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</si>
  <si>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</si>
  <si>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</si>
  <si>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</si>
  <si>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</si>
  <si>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</si>
  <si>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</si>
  <si>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</si>
  <si>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</si>
  <si>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</si>
  <si>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</si>
  <si>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</si>
  <si>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</si>
  <si>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</si>
  <si>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</si>
  <si>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</si>
  <si>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</si>
  <si>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</si>
  <si>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</si>
  <si>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</si>
  <si>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</si>
  <si>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</si>
  <si>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</si>
  <si>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</si>
  <si>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</si>
  <si>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</si>
  <si>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</si>
  <si>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</si>
  <si>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</si>
  <si>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</si>
  <si>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</si>
  <si>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</si>
  <si>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</si>
  <si>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</si>
  <si>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</si>
  <si>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</si>
  <si>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</si>
  <si>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</si>
  <si>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</si>
  <si>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</si>
  <si>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</si>
  <si>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</si>
  <si>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</si>
  <si>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</si>
  <si>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</si>
  <si>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</si>
  <si>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</si>
  <si>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</si>
  <si>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</si>
  <si>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</si>
  <si>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</si>
  <si>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</si>
  <si>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</si>
  <si>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</si>
  <si>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</si>
  <si>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</si>
  <si>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</si>
  <si>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</si>
  <si>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</si>
  <si>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</si>
  <si>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</si>
  <si>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</si>
  <si>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</si>
  <si>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</si>
  <si>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</si>
  <si>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</si>
  <si>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</si>
  <si>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</si>
  <si>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</si>
  <si>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</si>
  <si>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</si>
  <si>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</si>
  <si>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</si>
  <si>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</si>
  <si>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</si>
  <si>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</si>
  <si>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</si>
  <si>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</si>
  <si>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</si>
  <si>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</si>
  <si>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</si>
  <si>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</si>
  <si>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</si>
  <si>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</si>
  <si>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</si>
  <si>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</si>
  <si>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</si>
  <si>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</si>
  <si>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</si>
  <si>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</si>
  <si>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</si>
  <si>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</si>
  <si>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</si>
  <si>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</si>
  <si>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</si>
  <si>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</si>
  <si>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</si>
  <si>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</si>
  <si>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</si>
  <si>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</si>
  <si>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</si>
  <si>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</si>
  <si>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</si>
  <si>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</si>
  <si>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</si>
  <si>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</si>
  <si>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</si>
  <si>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</si>
  <si>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</si>
  <si>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</si>
  <si>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</si>
  <si>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</si>
  <si>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</si>
  <si>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</si>
  <si>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</si>
  <si>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</si>
  <si>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</si>
  <si>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</si>
  <si>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</si>
  <si>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</si>
  <si>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</si>
  <si>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</si>
  <si>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</si>
  <si>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</si>
  <si>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</si>
  <si>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</si>
  <si>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</si>
  <si>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</si>
  <si>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</si>
  <si>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</si>
  <si>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</si>
  <si>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</si>
  <si>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</si>
  <si>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</si>
  <si>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</si>
  <si>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</si>
  <si>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</si>
  <si>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</si>
  <si>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</si>
  <si>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</si>
  <si>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</si>
  <si>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</si>
  <si>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</si>
  <si>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</si>
  <si>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</si>
  <si>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</si>
  <si>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</si>
  <si>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</si>
  <si>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</si>
  <si>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</si>
  <si>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</si>
  <si>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</si>
  <si>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</si>
  <si>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</si>
  <si>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</si>
  <si>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</si>
  <si>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</si>
  <si>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</si>
  <si>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</si>
  <si>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</si>
  <si>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</si>
  <si>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</si>
  <si>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</si>
  <si>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</si>
  <si>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</si>
  <si>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</si>
  <si>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</si>
  <si>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</si>
  <si>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</si>
  <si>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</si>
  <si>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</si>
  <si>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</si>
  <si>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</si>
  <si>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</si>
  <si>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</si>
  <si>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</si>
  <si>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</si>
  <si>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</si>
  <si>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</si>
  <si>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</si>
  <si>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</si>
  <si>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</si>
  <si>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</si>
  <si>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</si>
  <si>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</si>
  <si>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</si>
  <si>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</si>
  <si>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</si>
  <si>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</si>
  <si>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</si>
  <si>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</si>
  <si>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</si>
  <si>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</si>
  <si>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</si>
  <si>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</si>
  <si>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</si>
  <si>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</si>
  <si>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</si>
  <si>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</si>
  <si>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</si>
  <si>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</si>
  <si>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</si>
  <si>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</si>
  <si>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</si>
  <si>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</si>
  <si>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</si>
  <si>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</si>
  <si>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</si>
  <si>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</si>
  <si>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</si>
  <si>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</si>
  <si>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</si>
  <si>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</si>
  <si>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</si>
  <si>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</si>
  <si>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</si>
  <si>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</si>
  <si>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</si>
  <si>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</si>
  <si>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</si>
  <si>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</si>
  <si>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</si>
  <si>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</si>
  <si>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</si>
  <si>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</si>
  <si>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</si>
  <si>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</si>
  <si>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</si>
  <si>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</si>
  <si>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</si>
  <si>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</si>
  <si>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</si>
  <si>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</si>
  <si>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</si>
  <si>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</si>
  <si>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</si>
  <si>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</si>
  <si>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</si>
  <si>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</si>
  <si>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</si>
  <si>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</si>
  <si>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</si>
  <si>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</si>
  <si>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</si>
  <si>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</si>
  <si>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</si>
  <si>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</si>
  <si>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</si>
  <si>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</si>
  <si>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</si>
  <si>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</si>
  <si>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</si>
  <si>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</si>
  <si>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</si>
  <si>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</si>
  <si>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</si>
  <si>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</si>
  <si>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</si>
  <si>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</si>
  <si>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</si>
  <si>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</si>
  <si>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</si>
  <si>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</si>
  <si>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</si>
  <si>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</si>
  <si>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</si>
  <si>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</si>
  <si>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</si>
  <si>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</si>
  <si>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</si>
  <si>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</si>
  <si>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</si>
  <si>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</si>
  <si>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</si>
  <si>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</si>
  <si>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</si>
  <si>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</si>
  <si>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</si>
  <si>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</si>
  <si>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</si>
  <si>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</si>
  <si>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</si>
  <si>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</si>
  <si>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</si>
  <si>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</si>
  <si>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</si>
  <si>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</si>
  <si>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</si>
  <si>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</si>
  <si>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</si>
  <si>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</si>
  <si>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</si>
  <si>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</si>
  <si>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</si>
  <si>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</si>
  <si>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</si>
  <si>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</si>
  <si>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</si>
  <si>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</si>
  <si>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</si>
  <si>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</si>
  <si>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</si>
  <si>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</si>
  <si>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</si>
  <si>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</si>
  <si>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</si>
  <si>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</si>
  <si>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</si>
  <si>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</si>
  <si>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</si>
  <si>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</si>
  <si>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</si>
  <si>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</si>
  <si>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</si>
  <si>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</si>
  <si>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</si>
  <si>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</si>
  <si>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</si>
  <si>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</si>
  <si>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</si>
  <si>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</si>
  <si>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</si>
  <si>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</si>
  <si>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</si>
  <si>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</si>
  <si>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</si>
  <si>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</si>
  <si>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</si>
  <si>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</si>
  <si>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</si>
  <si>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</si>
  <si>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</si>
  <si>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</si>
  <si>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</si>
  <si>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</si>
  <si>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</si>
  <si>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</si>
  <si>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</si>
  <si>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</si>
  <si>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</si>
  <si>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</si>
  <si>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</si>
  <si>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</si>
  <si>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</si>
  <si>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</si>
  <si>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</si>
  <si>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</si>
  <si>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</si>
  <si>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</si>
  <si>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</si>
  <si>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</si>
  <si>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</si>
  <si>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</si>
  <si>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</si>
  <si>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</si>
  <si>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</si>
  <si>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</si>
  <si>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</si>
  <si>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</si>
  <si>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</si>
  <si>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</si>
  <si>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</si>
  <si>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</si>
  <si>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</si>
  <si>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</si>
  <si>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</si>
  <si>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</si>
  <si>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</si>
  <si>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</si>
  <si>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</si>
  <si>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</si>
  <si>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</si>
  <si>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</si>
  <si>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</si>
  <si>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</si>
  <si>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</si>
  <si>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</si>
  <si>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</si>
  <si>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</si>
  <si>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</si>
  <si>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</si>
  <si>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</si>
  <si>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</si>
  <si>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</si>
  <si>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</si>
  <si>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</si>
  <si>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</si>
  <si>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</si>
  <si>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</si>
  <si>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</si>
  <si>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</si>
  <si>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</si>
  <si>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</si>
  <si>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</si>
  <si>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</si>
  <si>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</si>
  <si>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</si>
  <si>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</si>
  <si>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</si>
  <si>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</si>
  <si>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</si>
  <si>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</si>
  <si>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</si>
  <si>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</si>
  <si>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</si>
  <si>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</si>
  <si>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</si>
  <si>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</si>
  <si>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</si>
  <si>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</si>
  <si>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</si>
  <si>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</si>
  <si>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</si>
  <si>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</si>
  <si>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</si>
  <si>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</si>
  <si>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</si>
  <si>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</si>
  <si>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</si>
  <si>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</si>
  <si>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</si>
  <si>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</si>
  <si>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</si>
  <si>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</si>
  <si>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</si>
  <si>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</si>
  <si>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</si>
  <si>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</si>
  <si>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</si>
  <si>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</si>
  <si>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</si>
  <si>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</si>
  <si>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</si>
  <si>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</si>
  <si>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</si>
  <si>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</si>
  <si>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</si>
  <si>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</si>
  <si>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</si>
  <si>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</si>
  <si>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</si>
  <si>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</si>
  <si>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</si>
  <si>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</si>
  <si>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</si>
  <si>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</si>
  <si>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</si>
  <si>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</si>
  <si>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</si>
  <si>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</si>
  <si>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</si>
  <si>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</si>
  <si>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</si>
  <si>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</si>
  <si>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</si>
  <si>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</si>
  <si>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</si>
  <si>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</si>
  <si>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</si>
  <si>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</si>
  <si>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</si>
  <si>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</si>
  <si>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</si>
  <si>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</si>
  <si>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</si>
  <si>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</si>
  <si>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</si>
  <si>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</si>
  <si>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</si>
  <si>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</si>
  <si>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</si>
  <si>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</si>
  <si>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</si>
  <si>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</si>
  <si>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</si>
  <si>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</si>
  <si>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</si>
  <si>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</si>
  <si>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</si>
  <si>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</si>
  <si>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</si>
  <si>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</si>
  <si>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</si>
  <si>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</si>
  <si>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</si>
  <si>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</si>
  <si>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</si>
  <si>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</si>
  <si>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</si>
  <si>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</si>
  <si>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</si>
  <si>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</si>
  <si>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</si>
  <si>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</si>
  <si>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</si>
  <si>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</si>
  <si>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</si>
  <si>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</si>
  <si>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</si>
  <si>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</si>
  <si>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</si>
  <si>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</si>
  <si>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</si>
  <si>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</si>
  <si>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</si>
  <si>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</si>
  <si>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</si>
  <si>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</si>
  <si>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</si>
  <si>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</si>
  <si>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</si>
  <si>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</si>
  <si>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</si>
  <si>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</si>
  <si>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</si>
  <si>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</si>
  <si>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</si>
  <si>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</si>
  <si>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</si>
  <si>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</si>
  <si>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</si>
  <si>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</si>
  <si>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</si>
  <si>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</si>
  <si>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</si>
  <si>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</si>
  <si>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</si>
  <si>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</si>
  <si>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</si>
  <si>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</si>
  <si>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</si>
  <si>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</si>
  <si>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</si>
  <si>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</si>
  <si>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</si>
  <si>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</si>
  <si>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</si>
  <si>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</si>
  <si>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</si>
  <si>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</si>
  <si>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</si>
  <si>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</si>
  <si>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</si>
  <si>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</si>
  <si>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</si>
  <si>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</si>
  <si>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</si>
  <si>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</si>
  <si>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</si>
  <si>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</si>
  <si>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</si>
  <si>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</si>
  <si>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</si>
  <si>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</si>
  <si>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</si>
  <si>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</si>
  <si>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</si>
  <si>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</si>
  <si>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</si>
  <si>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</si>
  <si>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</si>
  <si>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</si>
  <si>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</si>
  <si>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</si>
  <si>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</si>
  <si>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</si>
  <si>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</si>
  <si>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</si>
  <si>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</si>
  <si>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</si>
  <si>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</si>
  <si>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</si>
  <si>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</si>
  <si>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</si>
  <si>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</si>
  <si>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</si>
  <si>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</si>
  <si>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</si>
  <si>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</si>
  <si>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</si>
  <si>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</si>
  <si>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</si>
  <si>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</si>
  <si>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</si>
  <si>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</si>
  <si>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</si>
  <si>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</si>
  <si>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</si>
  <si>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</si>
  <si>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</si>
  <si>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</si>
  <si>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</si>
  <si>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</si>
  <si>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</si>
  <si>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</si>
  <si>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</si>
  <si>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</si>
  <si>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</si>
  <si>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</si>
  <si>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</si>
  <si>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</si>
  <si>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</si>
  <si>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</si>
  <si>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</si>
  <si>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</si>
  <si>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</si>
  <si>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</si>
  <si>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</si>
  <si>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</si>
  <si>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</si>
  <si>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</si>
  <si>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</si>
  <si>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</si>
  <si>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</si>
  <si>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</si>
  <si>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</si>
  <si>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</si>
  <si>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</si>
  <si>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</si>
  <si>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</si>
  <si>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</si>
  <si>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</si>
  <si>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</si>
  <si>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</si>
  <si>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</si>
  <si>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</si>
  <si>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</si>
  <si>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</si>
  <si>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</si>
  <si>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</si>
  <si>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</si>
  <si>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</si>
  <si>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</si>
  <si>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</si>
  <si>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</si>
  <si>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</si>
  <si>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</si>
  <si>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</si>
  <si>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</si>
  <si>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</si>
  <si>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</si>
  <si>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</si>
  <si>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</si>
  <si>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</si>
  <si>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</si>
  <si>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</si>
  <si>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</si>
  <si>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</si>
  <si>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</si>
  <si>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</si>
  <si>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</si>
  <si>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</si>
  <si>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</si>
  <si>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</si>
  <si>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</si>
  <si>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</si>
  <si>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</si>
  <si>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</si>
  <si>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</si>
  <si>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</si>
  <si>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</si>
  <si>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</si>
  <si>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</si>
  <si>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</si>
  <si>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</si>
  <si>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</si>
  <si>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</si>
  <si>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</si>
  <si>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</si>
  <si>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</si>
  <si>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</si>
  <si>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</si>
  <si>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</si>
  <si>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</si>
  <si>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</si>
  <si>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</si>
  <si>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</si>
  <si>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</si>
  <si>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</si>
  <si>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</si>
  <si>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</si>
  <si>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</si>
  <si>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</si>
  <si>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</si>
  <si>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</si>
  <si>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</si>
  <si>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</si>
  <si>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</si>
  <si>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</si>
  <si>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</si>
  <si>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</si>
  <si>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</si>
  <si>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</si>
  <si>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</si>
  <si>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</si>
  <si>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</si>
  <si>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</si>
  <si>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</si>
  <si>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</si>
  <si>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</si>
  <si>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</si>
  <si>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</si>
  <si>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</si>
  <si>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</si>
  <si>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</si>
  <si>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</si>
  <si>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</si>
  <si>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</si>
  <si>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</si>
  <si>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</si>
  <si>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</si>
  <si>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</si>
  <si>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</si>
  <si>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</si>
  <si>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</si>
  <si>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</si>
  <si>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</si>
  <si>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</si>
  <si>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</si>
  <si>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</si>
  <si>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</si>
  <si>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</si>
  <si>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</si>
  <si>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</si>
  <si>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</si>
  <si>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</si>
  <si>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</si>
  <si>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</si>
  <si>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</si>
  <si>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</si>
  <si>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</si>
  <si>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</si>
  <si>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</si>
  <si>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</si>
  <si>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</si>
  <si>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</si>
  <si>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</si>
  <si>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</si>
  <si>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</si>
  <si>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</si>
  <si>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</si>
  <si>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</si>
  <si>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</si>
  <si>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</si>
  <si>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</si>
  <si>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</si>
  <si>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</si>
  <si>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</si>
  <si>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</si>
  <si>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</si>
  <si>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</si>
  <si>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</si>
  <si>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</si>
  <si>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</si>
  <si>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</si>
  <si>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</si>
  <si>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</si>
  <si>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</si>
  <si>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</si>
  <si>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</si>
  <si>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</si>
  <si>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</si>
  <si>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</si>
  <si>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</si>
  <si>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</si>
  <si>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</si>
  <si>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</si>
  <si>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</si>
  <si>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</si>
  <si>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</si>
  <si>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</si>
  <si>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</si>
  <si>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</si>
  <si>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</si>
  <si>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</si>
  <si>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</si>
  <si>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</si>
  <si>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</si>
  <si>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</si>
  <si>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</si>
  <si>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</si>
  <si>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</si>
  <si>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</si>
  <si>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</si>
  <si>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</si>
  <si>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</si>
  <si>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</si>
  <si>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</si>
  <si>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</si>
  <si>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</si>
  <si>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</si>
  <si>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</si>
  <si>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</si>
  <si>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</si>
  <si>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</si>
  <si>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</si>
  <si>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</si>
  <si>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</si>
  <si>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</si>
  <si>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</si>
  <si>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</si>
  <si>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</si>
  <si>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</si>
  <si>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</si>
  <si>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</si>
  <si>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</si>
  <si>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</si>
  <si>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</si>
  <si>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</si>
  <si>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</si>
  <si>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</si>
  <si>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</si>
  <si>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</si>
  <si>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</si>
  <si>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</si>
  <si>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</si>
  <si>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</si>
  <si>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</si>
  <si>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</si>
  <si>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</si>
  <si>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</si>
  <si>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</si>
  <si>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</si>
  <si>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</si>
  <si>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</si>
  <si>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</si>
  <si>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</si>
  <si>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</si>
  <si>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</si>
  <si>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</si>
  <si>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</si>
  <si>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</si>
  <si>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</si>
  <si>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</si>
  <si>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</si>
  <si>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</si>
  <si>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</si>
  <si>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</si>
  <si>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</si>
  <si>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</si>
  <si>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</si>
  <si>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</si>
  <si>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</si>
  <si>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</si>
  <si>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</si>
  <si>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</si>
  <si>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</si>
  <si>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</si>
  <si>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</si>
  <si>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</si>
  <si>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</si>
  <si>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</si>
  <si>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</si>
  <si>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</si>
  <si>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</si>
  <si>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</si>
  <si>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</si>
  <si>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</si>
  <si>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</si>
  <si>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</si>
  <si>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</si>
  <si>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</si>
  <si>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</si>
  <si>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</si>
  <si>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</si>
  <si>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</si>
  <si>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</si>
  <si>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</si>
  <si>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</si>
  <si>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</si>
  <si>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</si>
  <si>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</si>
  <si>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</si>
  <si>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</si>
  <si>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</si>
  <si>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</si>
  <si>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</si>
  <si>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</si>
  <si>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</si>
  <si>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</si>
  <si>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</si>
  <si>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</si>
  <si>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</si>
  <si>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</si>
  <si>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</si>
  <si>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</si>
  <si>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</si>
  <si>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</si>
  <si>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</si>
  <si>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</si>
  <si>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</si>
  <si>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</si>
  <si>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</si>
  <si>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</si>
  <si>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</si>
  <si>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</si>
  <si>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</si>
  <si>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</si>
  <si>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</si>
  <si>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</si>
  <si>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</si>
  <si>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</si>
  <si>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</si>
  <si>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</si>
  <si>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</si>
  <si>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</si>
  <si>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</si>
  <si>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</si>
  <si>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</si>
  <si>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</si>
  <si>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</si>
  <si>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</si>
  <si>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</si>
  <si>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</si>
  <si>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</si>
  <si>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</si>
  <si>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</si>
  <si>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</si>
  <si>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</si>
  <si>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</si>
  <si>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</si>
  <si>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</si>
  <si>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</si>
  <si>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</si>
  <si>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</si>
  <si>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</si>
  <si>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</si>
  <si>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</si>
  <si>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</si>
  <si>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</si>
  <si>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</si>
  <si>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</si>
  <si>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</si>
  <si>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</si>
  <si>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</si>
  <si>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</si>
  <si>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</si>
  <si>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</si>
  <si>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</si>
  <si>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</si>
  <si>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</si>
  <si>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</si>
  <si>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</si>
  <si>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</si>
  <si>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</si>
  <si>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</si>
  <si>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</si>
  <si>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</si>
  <si>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</si>
  <si>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</si>
  <si>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</si>
  <si>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</si>
  <si>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</si>
  <si>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</si>
  <si>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</si>
  <si>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</si>
  <si>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</si>
  <si>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</si>
  <si>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</si>
  <si>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</si>
  <si>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</si>
  <si>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</si>
  <si>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</si>
  <si>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</si>
  <si>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</si>
  <si>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</si>
  <si>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</si>
  <si>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</si>
  <si>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</si>
  <si>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</si>
  <si>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</si>
  <si>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</si>
  <si>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</si>
  <si>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</si>
  <si>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</si>
  <si>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</si>
  <si>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</si>
  <si>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</si>
  <si>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</si>
  <si>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</si>
  <si>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</si>
  <si>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</si>
  <si>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</si>
  <si>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</si>
  <si>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</si>
  <si>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</si>
  <si>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</si>
  <si>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</si>
  <si>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</si>
  <si>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</si>
  <si>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</si>
  <si>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</si>
  <si>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</si>
  <si>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</si>
  <si>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</si>
  <si>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</si>
  <si>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</si>
  <si>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</si>
  <si>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</si>
  <si>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</si>
  <si>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</si>
  <si>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</si>
  <si>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</si>
  <si>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</si>
  <si>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</si>
  <si>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</si>
  <si>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</si>
  <si>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</si>
  <si>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</si>
  <si>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</si>
  <si>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</si>
  <si>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</si>
  <si>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</si>
  <si>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</si>
  <si>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</si>
  <si>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</si>
  <si>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</si>
  <si>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</si>
  <si>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</si>
  <si>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</si>
  <si>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</si>
  <si>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</si>
  <si>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</si>
  <si>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</si>
  <si>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</si>
  <si>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</si>
  <si>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</si>
  <si>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</si>
  <si>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</si>
  <si>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</si>
  <si>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</si>
  <si>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</si>
  <si>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</si>
  <si>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</si>
  <si>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</si>
  <si>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</si>
  <si>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</si>
  <si>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</si>
  <si>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</si>
  <si>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</si>
  <si>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</si>
  <si>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</si>
  <si>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</si>
  <si>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</si>
  <si>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</si>
  <si>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</si>
  <si>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</si>
  <si>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</si>
  <si>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</si>
  <si>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</si>
  <si>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</si>
  <si>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</si>
  <si>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</si>
  <si>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</si>
  <si>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</si>
  <si>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</si>
  <si>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</si>
  <si>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</si>
  <si>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</si>
  <si>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</si>
  <si>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</si>
  <si>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</si>
  <si>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</si>
  <si>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</si>
  <si>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</si>
  <si>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</si>
  <si>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</si>
  <si>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</si>
  <si>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</si>
  <si>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</si>
  <si>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</si>
  <si>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</si>
  <si>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</si>
  <si>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</si>
  <si>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</si>
  <si>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</si>
  <si>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</si>
  <si>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</si>
  <si>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</si>
  <si>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</si>
  <si>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</si>
  <si>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</si>
  <si>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</si>
  <si>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</si>
  <si>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</si>
  <si>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</si>
  <si>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</si>
  <si>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</si>
  <si>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</si>
  <si>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</si>
  <si>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</si>
  <si>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</si>
  <si>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</si>
  <si>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</si>
  <si>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</si>
  <si>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</si>
  <si>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</si>
  <si>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</si>
  <si>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</si>
  <si>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</si>
  <si>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</si>
  <si>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</si>
  <si>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</si>
  <si>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</si>
  <si>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</si>
  <si>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</si>
  <si>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</si>
  <si>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</si>
  <si>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</si>
  <si>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</si>
  <si>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</si>
  <si>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</si>
  <si>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</si>
  <si>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</si>
  <si>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</si>
  <si>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</si>
  <si>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</si>
  <si>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</si>
  <si>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</si>
  <si>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</si>
  <si>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</si>
  <si>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</si>
  <si>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</si>
  <si>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</si>
  <si>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</si>
  <si>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</si>
  <si>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</si>
  <si>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</si>
  <si>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</si>
  <si>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</si>
  <si>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</si>
  <si>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</si>
  <si>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</si>
  <si>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</si>
  <si>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</si>
  <si>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</si>
  <si>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</si>
  <si>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</si>
  <si>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</si>
  <si>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</si>
  <si>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</si>
  <si>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</si>
  <si>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</si>
  <si>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</si>
  <si>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</si>
  <si>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</si>
  <si>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</si>
  <si>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</si>
  <si>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</si>
  <si>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</si>
  <si>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</si>
  <si>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</si>
  <si>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</si>
  <si>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</si>
  <si>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</si>
  <si>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</si>
  <si>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</si>
  <si>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</si>
  <si>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</si>
  <si>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</si>
  <si>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</si>
  <si>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</si>
  <si>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</si>
  <si>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</si>
  <si>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</si>
  <si>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</si>
  <si>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</si>
  <si>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</si>
  <si>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</si>
  <si>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</si>
  <si>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</si>
  <si>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</si>
  <si>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</si>
  <si>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</si>
  <si>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</si>
  <si>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</si>
  <si>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</si>
  <si>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</si>
  <si>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</si>
  <si>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</si>
  <si>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</si>
  <si>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</si>
  <si>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</si>
  <si>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</si>
  <si>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</si>
  <si>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</si>
  <si>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</si>
  <si>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</si>
  <si>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</si>
  <si>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</si>
  <si>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</si>
  <si>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</si>
  <si>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</si>
  <si>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</si>
  <si>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</si>
  <si>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</si>
  <si>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</si>
  <si>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</si>
  <si>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</si>
  <si>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</si>
  <si>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</si>
  <si>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</si>
  <si>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</si>
  <si>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</si>
  <si>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</si>
  <si>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</si>
  <si>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</si>
  <si>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</si>
  <si>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</si>
  <si>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</si>
  <si>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</si>
  <si>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</si>
  <si>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</si>
  <si>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</si>
  <si>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</si>
  <si>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</si>
  <si>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</si>
  <si>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</si>
  <si>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</si>
  <si>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</si>
  <si>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</si>
  <si>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</si>
  <si>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</si>
  <si>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</si>
  <si>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</si>
  <si>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</si>
  <si>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</si>
  <si>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</si>
  <si>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</si>
  <si>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</si>
  <si>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</si>
  <si>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</si>
  <si>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</si>
  <si>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</si>
  <si>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</si>
  <si>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</si>
  <si>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</si>
  <si>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</si>
  <si>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</si>
  <si>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</si>
  <si>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</si>
  <si>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</si>
  <si>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</si>
  <si>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</si>
  <si>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</si>
  <si>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</si>
  <si>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</si>
  <si>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</si>
  <si>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</si>
  <si>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</si>
  <si>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</si>
  <si>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</si>
  <si>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</si>
  <si>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</si>
  <si>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</si>
  <si>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</si>
  <si>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</si>
  <si>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</si>
  <si>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</si>
  <si>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</si>
  <si>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</si>
  <si>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</si>
  <si>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</si>
  <si>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</si>
  <si>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</si>
  <si>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</si>
  <si>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</si>
  <si>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</si>
  <si>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</si>
  <si>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</si>
  <si>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</si>
  <si>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</si>
  <si>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</si>
  <si>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</si>
  <si>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</si>
  <si>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</si>
  <si>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</si>
  <si>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</si>
  <si>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</si>
  <si>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</si>
  <si>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</si>
  <si>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</si>
  <si>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</si>
  <si>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</si>
  <si>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</si>
  <si>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</si>
  <si>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</si>
  <si>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</si>
  <si>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</si>
  <si>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</si>
  <si>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</si>
  <si>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</si>
  <si>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</si>
  <si>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</si>
  <si>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</si>
  <si>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</si>
  <si>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</si>
  <si>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</si>
  <si>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</si>
  <si>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</si>
  <si>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</si>
  <si>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</si>
  <si>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</si>
  <si>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</si>
  <si>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</si>
  <si>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</si>
  <si>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</si>
  <si>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</si>
  <si>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</si>
  <si>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</si>
  <si>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</si>
  <si>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</si>
  <si>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</si>
  <si>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</si>
  <si>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</si>
  <si>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</si>
  <si>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</si>
  <si>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</si>
  <si>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</si>
  <si>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</si>
  <si>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</si>
  <si>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</si>
  <si>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</si>
  <si>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</si>
  <si>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</si>
  <si>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</si>
  <si>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</si>
  <si>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</si>
  <si>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</si>
  <si>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</si>
  <si>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</si>
  <si>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</si>
  <si>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</si>
  <si>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</si>
  <si>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</si>
  <si>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</si>
  <si>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</si>
  <si>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</si>
  <si>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</si>
  <si>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</si>
  <si>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</si>
  <si>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</si>
  <si>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</si>
  <si>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</si>
  <si>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</si>
  <si>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</si>
  <si>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</si>
  <si>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</si>
  <si>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</si>
  <si>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</si>
  <si>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</si>
  <si>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</si>
  <si>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</si>
  <si>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</si>
  <si>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</si>
  <si>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</si>
  <si>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</si>
  <si>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</si>
  <si>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</si>
  <si>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</si>
  <si>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</si>
  <si>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</si>
  <si>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</si>
  <si>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</si>
  <si>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</si>
  <si>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</si>
  <si>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</si>
  <si>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</si>
  <si>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</si>
  <si>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</si>
  <si>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</si>
  <si>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</si>
  <si>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</si>
  <si>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</si>
  <si>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</si>
  <si>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</si>
  <si>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</si>
  <si>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</si>
  <si>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</si>
  <si>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</si>
  <si>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</si>
  <si>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</si>
  <si>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</si>
  <si>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</si>
  <si>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</si>
  <si>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</si>
  <si>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</si>
  <si>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</si>
  <si>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</si>
  <si>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</si>
  <si>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</si>
  <si>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</si>
  <si>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</si>
  <si>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</si>
  <si>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</si>
  <si>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</si>
  <si>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</si>
  <si>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</si>
  <si>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</si>
  <si>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</si>
  <si>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</si>
  <si>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</si>
  <si>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</si>
  <si>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</si>
  <si>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</si>
  <si>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</si>
  <si>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</si>
  <si>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</si>
  <si>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</si>
  <si>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</si>
  <si>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</si>
  <si>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</si>
  <si>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</si>
  <si>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</si>
  <si>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</si>
  <si>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</si>
  <si>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</si>
  <si>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</si>
  <si>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</si>
  <si>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</si>
  <si>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</si>
  <si>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</si>
  <si>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</si>
  <si>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</si>
  <si>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</si>
  <si>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</si>
  <si>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</si>
  <si>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</si>
  <si>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</si>
  <si>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</si>
  <si>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</si>
  <si>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</si>
  <si>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</si>
  <si>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</si>
  <si>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</si>
  <si>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</si>
  <si>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</si>
  <si>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</si>
  <si>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</si>
  <si>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</si>
  <si>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</si>
  <si>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</si>
  <si>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</si>
  <si>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</si>
  <si>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</si>
  <si>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</si>
  <si>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</si>
  <si>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</si>
  <si>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</si>
  <si>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</si>
  <si>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</si>
  <si>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</si>
  <si>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</si>
  <si>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</si>
  <si>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</si>
  <si>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</si>
  <si>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</si>
  <si>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</si>
  <si>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</si>
  <si>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</si>
  <si>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</si>
  <si>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</si>
  <si>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</si>
  <si>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</si>
  <si>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</si>
  <si>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</si>
  <si>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</si>
  <si>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</si>
  <si>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</si>
  <si>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</si>
  <si>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</si>
  <si>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</si>
  <si>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</si>
  <si>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</si>
  <si>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</si>
  <si>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</si>
  <si>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</si>
  <si>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</si>
  <si>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</si>
  <si>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</si>
  <si>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</si>
  <si>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</si>
  <si>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</si>
  <si>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</si>
  <si>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</si>
  <si>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</si>
  <si>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</si>
  <si>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</si>
  <si>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</si>
  <si>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</si>
  <si>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</si>
  <si>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</si>
  <si>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</si>
  <si>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</si>
  <si>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</si>
  <si>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</si>
  <si>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</si>
  <si>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</si>
  <si>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</si>
  <si>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</si>
  <si>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</si>
  <si>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</si>
  <si>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</si>
  <si>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</si>
  <si>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</si>
  <si>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</si>
  <si>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</si>
  <si>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</si>
  <si>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</si>
  <si>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</si>
  <si>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</si>
  <si>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</si>
  <si>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</si>
  <si>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</si>
  <si>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</si>
  <si>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</si>
  <si>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</si>
  <si>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</si>
  <si>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</si>
  <si>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</si>
  <si>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</si>
  <si>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</si>
  <si>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</si>
  <si>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</si>
  <si>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</si>
  <si>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</si>
  <si>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</si>
  <si>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</si>
  <si>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</si>
  <si>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</si>
  <si>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</si>
  <si>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</si>
  <si>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</si>
  <si>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</si>
  <si>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</si>
  <si>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</si>
  <si>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</si>
  <si>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</si>
  <si>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</si>
  <si>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</si>
  <si>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</si>
  <si>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</si>
  <si>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</si>
  <si>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</si>
  <si>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</si>
  <si>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</si>
  <si>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</si>
  <si>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</si>
  <si>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</si>
  <si>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</si>
  <si>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</si>
  <si>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</si>
  <si>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</si>
  <si>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</si>
  <si>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</si>
  <si>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</si>
  <si>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</si>
  <si>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</si>
  <si>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</si>
  <si>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</si>
  <si>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</si>
  <si>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</si>
  <si>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</si>
  <si>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</si>
  <si>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</si>
  <si>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</si>
  <si>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</si>
  <si>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</si>
  <si>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</si>
  <si>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</si>
  <si>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</si>
  <si>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</si>
  <si>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</si>
  <si>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</si>
  <si>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</si>
  <si>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</si>
  <si>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</si>
  <si>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</si>
  <si>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</si>
  <si>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</si>
  <si>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</si>
  <si>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</si>
  <si>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</si>
  <si>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</si>
  <si>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</si>
  <si>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</si>
  <si>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</si>
  <si>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</si>
  <si>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</si>
  <si>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</si>
  <si>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</si>
  <si>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</si>
  <si>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</si>
  <si>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</si>
  <si>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</si>
  <si>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</si>
  <si>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</si>
  <si>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</si>
  <si>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</si>
  <si>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</si>
  <si>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</si>
  <si>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</si>
  <si>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</si>
  <si>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</si>
  <si>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</si>
  <si>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</si>
  <si>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</si>
  <si>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</si>
  <si>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</si>
  <si>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</si>
  <si>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</si>
  <si>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</si>
  <si>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</si>
  <si>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</si>
  <si>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</si>
  <si>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</si>
  <si>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</si>
  <si>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</si>
  <si>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</si>
  <si>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</si>
  <si>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</si>
  <si>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</si>
  <si>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</si>
  <si>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</si>
  <si>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</si>
  <si>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</si>
  <si>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</si>
  <si>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</si>
  <si>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</si>
  <si>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</si>
  <si>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</si>
  <si>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</si>
  <si>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</si>
  <si>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</si>
  <si>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</si>
  <si>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</si>
  <si>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</si>
  <si>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</si>
  <si>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</si>
  <si>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</si>
  <si>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</si>
  <si>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</si>
  <si>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</si>
  <si>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</si>
  <si>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</si>
  <si>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</si>
  <si>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</si>
  <si>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</si>
  <si>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</si>
  <si>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</si>
  <si>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</si>
  <si>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</si>
  <si>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</si>
  <si>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</si>
  <si>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</si>
  <si>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</si>
  <si>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</si>
  <si>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</si>
  <si>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</si>
  <si>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</si>
  <si>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</si>
  <si>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</si>
  <si>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</si>
  <si>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</si>
  <si>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</si>
  <si>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</si>
  <si>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</si>
  <si>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</si>
  <si>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</si>
  <si>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</si>
  <si>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</si>
  <si>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</si>
  <si>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</si>
  <si>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</si>
  <si>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</si>
  <si>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</si>
  <si>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</si>
  <si>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</si>
  <si>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</si>
  <si>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</si>
  <si>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</si>
  <si>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</si>
  <si>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</si>
  <si>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</si>
  <si>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</si>
  <si>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</si>
  <si>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</si>
  <si>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</si>
  <si>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</si>
  <si>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</si>
  <si>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</si>
  <si>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</si>
  <si>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</si>
  <si>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</si>
  <si>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</si>
  <si>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</si>
  <si>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</si>
  <si>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</si>
  <si>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</si>
  <si>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</si>
  <si>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</si>
  <si>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</si>
  <si>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</si>
  <si>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</si>
  <si>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</si>
  <si>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</si>
  <si>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</si>
  <si>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</si>
  <si>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</si>
  <si>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</si>
  <si>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</si>
  <si>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</si>
  <si>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</si>
  <si>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</si>
  <si>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</si>
  <si>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</si>
  <si>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</si>
  <si>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</si>
  <si>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</si>
  <si>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</si>
  <si>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</si>
  <si>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</si>
  <si>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</si>
  <si>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</si>
  <si>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</si>
  <si>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</si>
  <si>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</si>
  <si>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</si>
  <si>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</si>
  <si>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</si>
  <si>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</si>
  <si>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</si>
  <si>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</si>
  <si>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</si>
  <si>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</si>
  <si>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</si>
  <si>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</si>
  <si>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</si>
  <si>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</si>
  <si>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</si>
  <si>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</si>
  <si>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</si>
  <si>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</si>
  <si>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</si>
  <si>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</si>
  <si>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</si>
  <si>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</si>
  <si>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</si>
  <si>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</si>
  <si>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</si>
  <si>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</si>
  <si>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</si>
  <si>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</si>
  <si>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</si>
  <si>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</si>
  <si>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</si>
  <si>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</si>
  <si>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</si>
  <si>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</si>
  <si>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</si>
  <si>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</si>
  <si>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</si>
  <si>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</si>
  <si>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</si>
  <si>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</si>
  <si>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</si>
  <si>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</si>
  <si>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</si>
  <si>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</si>
  <si>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</si>
  <si>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</si>
  <si>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</si>
  <si>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</si>
  <si>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</si>
  <si>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</si>
  <si>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</si>
  <si>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</si>
  <si>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</si>
  <si>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</si>
  <si>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</si>
  <si>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</si>
  <si>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</si>
  <si>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</si>
  <si>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</si>
  <si>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</si>
  <si>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</si>
  <si>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</si>
  <si>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</si>
  <si>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</si>
  <si>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</si>
  <si>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</si>
  <si>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</si>
  <si>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</si>
  <si>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</si>
  <si>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</si>
  <si>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</si>
  <si>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</si>
  <si>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</si>
  <si>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</si>
  <si>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</si>
  <si>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</si>
  <si>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</si>
  <si>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</si>
  <si>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</si>
  <si>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</si>
  <si>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</si>
  <si>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</si>
  <si>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</si>
  <si>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</si>
  <si>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</si>
  <si>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</si>
  <si>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</si>
  <si>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</si>
  <si>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</si>
  <si>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</si>
  <si>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</si>
  <si>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</si>
  <si>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</si>
  <si>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</si>
  <si>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</si>
  <si>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</si>
  <si>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</si>
  <si>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</si>
  <si>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</si>
  <si>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</si>
  <si>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</si>
  <si>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</si>
  <si>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</si>
  <si>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</si>
  <si>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</si>
  <si>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</si>
  <si>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</si>
  <si>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</si>
  <si>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</si>
  <si>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</si>
  <si>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</si>
  <si>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</si>
  <si>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</si>
  <si>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</si>
  <si>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</si>
  <si>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</si>
  <si>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</si>
  <si>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</si>
  <si>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</si>
  <si>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</si>
  <si>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</si>
  <si>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</si>
  <si>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</si>
  <si>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</si>
  <si>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</si>
  <si>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</si>
  <si>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</si>
  <si>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</si>
  <si>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</si>
  <si>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</si>
  <si>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</si>
  <si>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</si>
  <si>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</si>
  <si>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</si>
  <si>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</si>
  <si>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</si>
  <si>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</si>
  <si>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</si>
  <si>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</si>
  <si>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</si>
  <si>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</si>
  <si>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</si>
  <si>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</si>
  <si>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</si>
  <si>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</si>
  <si>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</si>
  <si>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</si>
  <si>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</si>
  <si>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</si>
  <si>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</si>
  <si>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</si>
  <si>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</si>
  <si>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</si>
  <si>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</si>
  <si>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</si>
  <si>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</si>
  <si>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</si>
  <si>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</si>
  <si>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</si>
  <si>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</si>
  <si>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</si>
  <si>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</si>
  <si>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</si>
  <si>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</si>
  <si>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</si>
  <si>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</si>
  <si>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</si>
  <si>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</si>
  <si>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</si>
  <si>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</si>
  <si>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</si>
  <si>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</si>
  <si>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</si>
  <si>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</si>
  <si>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</si>
  <si>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</si>
  <si>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</si>
  <si>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</si>
  <si>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</si>
  <si>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</si>
  <si>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</si>
  <si>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</si>
  <si>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</si>
  <si>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</si>
  <si>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</si>
  <si>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</si>
  <si>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</si>
  <si>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</si>
  <si>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</si>
  <si>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</si>
  <si>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</si>
  <si>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</si>
  <si>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</si>
  <si>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</si>
  <si>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</si>
  <si>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</si>
  <si>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</si>
  <si>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</si>
  <si>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</si>
  <si>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</si>
  <si>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</si>
  <si>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</si>
  <si>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</si>
  <si>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</si>
  <si>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</si>
  <si>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</si>
  <si>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</si>
  <si>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</si>
  <si>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</si>
  <si>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</si>
  <si>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</si>
  <si>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</si>
  <si>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</si>
  <si>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</si>
  <si>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</si>
  <si>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</si>
  <si>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</si>
  <si>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</si>
  <si>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</si>
  <si>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</si>
  <si>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</si>
  <si>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</si>
  <si>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</si>
  <si>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</si>
  <si>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</si>
  <si>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</si>
  <si>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</si>
  <si>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</si>
  <si>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</si>
  <si>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</si>
  <si>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</si>
  <si>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</si>
  <si>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</si>
  <si>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</si>
  <si>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</si>
  <si>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</si>
  <si>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</si>
  <si>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</si>
  <si>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</si>
  <si>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</si>
  <si>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</si>
  <si>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</si>
  <si>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</si>
  <si>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</si>
  <si>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</si>
  <si>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</si>
  <si>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</si>
  <si>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</si>
  <si>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</si>
  <si>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</si>
  <si>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</si>
  <si>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</si>
  <si>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</si>
  <si>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</si>
  <si>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</si>
  <si>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</si>
  <si>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</si>
  <si>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</si>
  <si>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</si>
  <si>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</si>
  <si>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</si>
  <si>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</si>
  <si>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</si>
  <si>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</si>
  <si>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</si>
  <si>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</si>
  <si>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</si>
  <si>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</si>
  <si>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</si>
  <si>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</si>
  <si>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</si>
  <si>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</si>
  <si>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</si>
  <si>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</si>
  <si>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</si>
  <si>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</si>
  <si>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</si>
  <si>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</si>
  <si>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</si>
  <si>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</si>
  <si>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</si>
  <si>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</si>
  <si>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</si>
  <si>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</si>
  <si>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</si>
  <si>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</si>
  <si>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</si>
  <si>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</si>
  <si>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</si>
  <si>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</si>
  <si>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</si>
  <si>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</si>
  <si>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</si>
  <si>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</si>
  <si>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</si>
  <si>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</si>
  <si>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</si>
  <si>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</si>
  <si>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</si>
  <si>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</si>
  <si>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</si>
  <si>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</si>
  <si>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</si>
  <si>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</si>
  <si>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</si>
  <si>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</si>
  <si>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</si>
  <si>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</si>
  <si>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</si>
  <si>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</si>
  <si>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</si>
  <si>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</si>
  <si>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</si>
  <si>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</si>
  <si>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</si>
  <si>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</si>
  <si>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</si>
  <si>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</si>
  <si>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</si>
  <si>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</si>
  <si>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</si>
  <si>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</si>
  <si>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</si>
  <si>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</si>
  <si>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</si>
  <si>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</si>
  <si>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</si>
  <si>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</si>
  <si>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</si>
  <si>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</si>
  <si>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</si>
  <si>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</si>
  <si>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</si>
  <si>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</si>
  <si>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</si>
  <si>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</si>
  <si>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</si>
  <si>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</si>
  <si>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</si>
  <si>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</si>
  <si>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</si>
  <si>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</si>
  <si>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</si>
  <si>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</si>
  <si>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</si>
  <si>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</si>
  <si>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</si>
  <si>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</si>
  <si>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</si>
  <si>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</si>
  <si>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</si>
  <si>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</si>
  <si>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</si>
  <si>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</si>
  <si>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</si>
  <si>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</si>
  <si>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</si>
  <si>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</si>
  <si>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</si>
  <si>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</si>
  <si>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</si>
  <si>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</si>
  <si>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</si>
  <si>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</si>
  <si>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</si>
  <si>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</si>
  <si>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</si>
  <si>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</si>
  <si>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</si>
  <si>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</si>
  <si>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</si>
  <si>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</si>
  <si>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</si>
  <si>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</si>
  <si>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</si>
  <si>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</si>
  <si>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</si>
  <si>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</si>
  <si>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</si>
  <si>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</si>
  <si>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</si>
  <si>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</si>
  <si>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</si>
  <si>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</si>
  <si>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</si>
  <si>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</si>
  <si>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</si>
  <si>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</si>
  <si>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</si>
  <si>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</si>
  <si>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</si>
  <si>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</si>
  <si>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</si>
  <si>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</si>
  <si>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</si>
  <si>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</si>
  <si>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</si>
  <si>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</si>
  <si>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</si>
  <si>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</si>
  <si>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</si>
  <si>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</si>
  <si>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</si>
  <si>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</si>
  <si>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</si>
  <si>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</si>
  <si>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</si>
  <si>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</si>
  <si>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</si>
  <si>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</si>
  <si>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</si>
  <si>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</si>
  <si>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</si>
  <si>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</si>
  <si>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</si>
  <si>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</si>
  <si>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</si>
  <si>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</si>
  <si>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</si>
  <si>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</si>
  <si>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</si>
  <si>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</si>
  <si>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</si>
  <si>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</si>
  <si>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</si>
  <si>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</si>
  <si>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</si>
  <si>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</si>
  <si>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</si>
  <si>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</si>
  <si>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</si>
  <si>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</si>
  <si>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</si>
  <si>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</si>
  <si>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</si>
  <si>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</si>
  <si>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</si>
  <si>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</si>
  <si>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</si>
  <si>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</si>
  <si>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</si>
  <si>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</si>
  <si>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</si>
  <si>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</si>
  <si>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</si>
  <si>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</si>
  <si>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</si>
  <si>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</si>
  <si>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</si>
  <si>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</si>
  <si>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</si>
  <si>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</si>
  <si>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</si>
  <si>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</si>
  <si>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</si>
  <si>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</si>
  <si>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</si>
  <si>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</si>
  <si>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</si>
  <si>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</si>
  <si>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</si>
  <si>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</si>
  <si>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</si>
  <si>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</si>
  <si>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</si>
  <si>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</si>
  <si>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</si>
  <si>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</si>
  <si>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</si>
  <si>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</si>
  <si>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</si>
  <si>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</si>
  <si>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</si>
  <si>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</si>
  <si>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</si>
  <si>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</si>
  <si>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</si>
  <si>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</si>
  <si>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</si>
  <si>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</si>
  <si>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</si>
  <si>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</si>
  <si>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</si>
  <si>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</si>
  <si>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</si>
  <si>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</si>
  <si>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</si>
  <si>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</si>
  <si>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</si>
  <si>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</si>
  <si>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</si>
  <si>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</si>
  <si>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</si>
  <si>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</si>
  <si>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</si>
  <si>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</si>
  <si>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</si>
  <si>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</si>
  <si>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</si>
  <si>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</si>
  <si>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</si>
  <si>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</si>
  <si>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</si>
  <si>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</si>
  <si>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</si>
  <si>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</si>
  <si>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</si>
  <si>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</si>
  <si>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</si>
  <si>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</si>
  <si>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</si>
  <si>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</si>
  <si>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</si>
  <si>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</si>
  <si>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</si>
  <si>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</si>
  <si>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</si>
  <si>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</si>
  <si>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</si>
  <si>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</si>
  <si>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</si>
  <si>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</si>
  <si>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</si>
  <si>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</si>
  <si>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</si>
  <si>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</si>
  <si>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</si>
  <si>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</si>
  <si>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</si>
  <si>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</si>
  <si>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</si>
  <si>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</si>
  <si>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</si>
  <si>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</si>
  <si>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</si>
  <si>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</si>
  <si>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</si>
  <si>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</si>
  <si>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</si>
  <si>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</si>
  <si>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</si>
  <si>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</si>
  <si>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</si>
  <si>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</si>
  <si>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</si>
  <si>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</si>
  <si>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</si>
  <si>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</si>
  <si>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</si>
  <si>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</si>
  <si>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</si>
  <si>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</si>
  <si>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</si>
  <si>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</si>
  <si>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</si>
  <si>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</si>
  <si>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</si>
  <si>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</si>
  <si>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</si>
  <si>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</si>
  <si>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</si>
  <si>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</si>
  <si>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</si>
  <si>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</si>
  <si>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</si>
  <si>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</si>
  <si>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</si>
  <si>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</si>
  <si>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</si>
  <si>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</si>
  <si>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</si>
  <si>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</si>
  <si>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</si>
  <si>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</si>
  <si>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</si>
  <si>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</si>
  <si>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</si>
  <si>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</si>
  <si>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</si>
  <si>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</si>
  <si>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</si>
  <si>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</si>
  <si>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</si>
  <si>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</si>
  <si>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</si>
  <si>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</si>
  <si>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</si>
  <si>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</si>
  <si>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</si>
  <si>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</si>
  <si>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</si>
  <si>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</si>
  <si>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</si>
  <si>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</si>
  <si>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</si>
  <si>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</si>
  <si>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</si>
  <si>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</si>
  <si>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</si>
  <si>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</si>
  <si>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</si>
  <si>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</si>
  <si>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</si>
  <si>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</si>
  <si>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</si>
  <si>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</si>
  <si>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</si>
  <si>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</si>
  <si>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</si>
  <si>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</si>
  <si>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</si>
  <si>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</si>
  <si>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</si>
  <si>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</si>
  <si>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</si>
  <si>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</si>
  <si>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</si>
  <si>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</si>
  <si>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</si>
  <si>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</si>
  <si>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</si>
  <si>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</si>
  <si>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</si>
  <si>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</si>
  <si>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</si>
  <si>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</si>
  <si>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</si>
  <si>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</si>
  <si>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</si>
  <si>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</si>
  <si>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</si>
  <si>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</si>
  <si>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</si>
  <si>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</si>
  <si>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</si>
  <si>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</si>
  <si>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</si>
  <si>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</si>
  <si>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</si>
  <si>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</si>
  <si>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</si>
  <si>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</si>
  <si>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</si>
  <si>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</si>
  <si>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</si>
  <si>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</si>
  <si>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</si>
  <si>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</si>
  <si>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</si>
  <si>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</si>
  <si>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</si>
  <si>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</si>
  <si>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</si>
  <si>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</si>
  <si>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</si>
  <si>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</si>
  <si>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</si>
  <si>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</si>
  <si>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</si>
  <si>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</si>
  <si>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</si>
  <si>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</si>
  <si>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</si>
  <si>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</si>
  <si>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</si>
  <si>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</si>
  <si>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</si>
  <si>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</si>
  <si>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</si>
  <si>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</si>
  <si>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</si>
  <si>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</si>
  <si>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</si>
  <si>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</si>
  <si>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</si>
  <si>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</si>
  <si>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</si>
  <si>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</si>
  <si>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</si>
  <si>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</si>
  <si>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</si>
  <si>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</si>
  <si>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</si>
  <si>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</si>
  <si>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</si>
  <si>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</si>
  <si>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</si>
  <si>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</si>
  <si>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</si>
  <si>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</si>
  <si>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</si>
  <si>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</si>
  <si>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</si>
  <si>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</si>
  <si>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</si>
  <si>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</si>
  <si>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</si>
  <si>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</si>
  <si>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</si>
  <si>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</si>
  <si>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</si>
  <si>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</si>
  <si>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</si>
  <si>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</si>
  <si>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</si>
  <si>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</si>
  <si>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</si>
  <si>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</si>
  <si>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</si>
  <si>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</si>
  <si>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</si>
  <si>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</si>
  <si>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</si>
  <si>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</si>
  <si>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</si>
  <si>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</si>
  <si>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</si>
  <si>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</si>
  <si>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</si>
  <si>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</si>
  <si>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</si>
  <si>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</si>
  <si>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</si>
  <si>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</si>
  <si>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</si>
  <si>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</si>
  <si>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</si>
  <si>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</si>
  <si>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</si>
  <si>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</si>
  <si>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</si>
  <si>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</si>
  <si>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</si>
  <si>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</si>
  <si>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</si>
  <si>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</si>
  <si>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</si>
  <si>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</si>
  <si>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</si>
  <si>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</si>
  <si>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</si>
  <si>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</si>
  <si>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</si>
  <si>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</si>
  <si>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</si>
  <si>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</si>
  <si>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</si>
  <si>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</si>
  <si>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</si>
  <si>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</si>
  <si>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</si>
  <si>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</si>
  <si>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</si>
  <si>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</si>
  <si>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</si>
  <si>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</si>
  <si>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</si>
  <si>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</si>
  <si>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</si>
  <si>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</si>
  <si>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</si>
  <si>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</si>
  <si>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</si>
  <si>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</si>
  <si>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</si>
  <si>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</si>
  <si>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</si>
  <si>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</si>
  <si>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</si>
  <si>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</si>
  <si>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</si>
  <si>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</si>
  <si>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</si>
  <si>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</si>
  <si>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</si>
  <si>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</si>
  <si>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</si>
  <si>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</si>
  <si>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</si>
  <si>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</si>
  <si>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</si>
  <si>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</si>
  <si>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</si>
  <si>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</si>
  <si>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</si>
  <si>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</si>
  <si>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</si>
  <si>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</si>
  <si>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</si>
  <si>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</si>
  <si>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</si>
  <si>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</si>
  <si>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</si>
  <si>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</si>
  <si>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</si>
  <si>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</si>
  <si>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</si>
  <si>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</si>
  <si>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</si>
  <si>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</si>
  <si>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</si>
  <si>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</si>
  <si>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</si>
  <si>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</si>
  <si>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</si>
  <si>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</si>
  <si>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</si>
  <si>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</si>
  <si>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</si>
  <si>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</si>
  <si>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</si>
  <si>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</si>
  <si>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</si>
  <si>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</si>
  <si>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</si>
  <si>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</si>
  <si>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</si>
  <si>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</si>
  <si>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</si>
  <si>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</si>
  <si>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</si>
  <si>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</si>
  <si>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</si>
  <si>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</si>
  <si>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</si>
  <si>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</si>
  <si>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</si>
  <si>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</si>
  <si>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</si>
  <si>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</si>
  <si>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</si>
  <si>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</si>
  <si>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</si>
  <si>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</si>
  <si>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</si>
  <si>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</si>
  <si>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</si>
  <si>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</si>
  <si>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</si>
  <si>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</si>
  <si>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</si>
  <si>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</si>
  <si>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</si>
  <si>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</si>
  <si>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</si>
  <si>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</si>
  <si>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</si>
  <si>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</si>
  <si>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</si>
  <si>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</si>
  <si>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</si>
  <si>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</si>
  <si>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</si>
  <si>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</si>
  <si>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</si>
  <si>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</si>
  <si>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</si>
  <si>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</si>
  <si>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</si>
  <si>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</si>
  <si>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</si>
  <si>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</si>
  <si>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</si>
  <si>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</si>
  <si>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</si>
  <si>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</si>
  <si>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</si>
  <si>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</si>
  <si>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</si>
  <si>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</si>
  <si>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</si>
  <si>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</si>
  <si>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</si>
  <si>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</si>
  <si>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</si>
  <si>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</si>
  <si>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</si>
  <si>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</si>
  <si>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</si>
  <si>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</si>
  <si>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</si>
  <si>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</si>
  <si>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</si>
  <si>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</si>
  <si>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</si>
  <si>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</si>
  <si>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</si>
  <si>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</si>
  <si>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</si>
  <si>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</si>
  <si>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</si>
  <si>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</si>
  <si>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</si>
  <si>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</si>
  <si>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</si>
  <si>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</si>
  <si>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</si>
  <si>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</si>
  <si>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</si>
  <si>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</si>
  <si>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</si>
  <si>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</si>
  <si>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</si>
  <si>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</si>
  <si>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</si>
  <si>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</si>
  <si>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</si>
  <si>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</si>
  <si>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</si>
  <si>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</si>
  <si>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</si>
  <si>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</si>
  <si>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</si>
  <si>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</si>
  <si>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</si>
  <si>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</si>
  <si>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</si>
  <si>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</si>
  <si>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</si>
  <si>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</si>
  <si>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</si>
  <si>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</si>
  <si>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</si>
  <si>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</si>
  <si>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</si>
  <si>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</si>
  <si>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</si>
  <si>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</si>
  <si>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</si>
  <si>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</si>
  <si>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</si>
  <si>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</si>
  <si>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</si>
  <si>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</si>
  <si>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</si>
  <si>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</si>
  <si>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</si>
  <si>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</si>
  <si>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</si>
  <si>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</si>
  <si>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</si>
  <si>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</si>
  <si>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</si>
  <si>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</si>
  <si>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</si>
  <si>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</si>
  <si>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</si>
  <si>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</si>
  <si>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</si>
  <si>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</si>
  <si>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</si>
  <si>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</si>
  <si>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</si>
  <si>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</si>
  <si>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</si>
  <si>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</si>
  <si>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</si>
  <si>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</si>
  <si>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</si>
  <si>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</si>
  <si>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</si>
  <si>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</si>
  <si>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</si>
  <si>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</si>
  <si>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</si>
  <si>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</si>
  <si>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</si>
  <si>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</si>
  <si>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</si>
  <si>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</si>
  <si>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</si>
  <si>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</si>
  <si>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</si>
  <si>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</si>
  <si>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</si>
  <si>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</si>
  <si>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</si>
  <si>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</si>
  <si>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</si>
  <si>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</si>
  <si>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</si>
  <si>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</si>
  <si>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</si>
  <si>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</si>
  <si>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</si>
  <si>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</si>
  <si>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</si>
  <si>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</si>
  <si>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</si>
  <si>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</si>
  <si>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</si>
  <si>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</si>
  <si>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</si>
  <si>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</si>
  <si>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</si>
  <si>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</si>
  <si>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</si>
  <si>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</si>
  <si>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</si>
  <si>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</si>
  <si>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</si>
  <si>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</si>
  <si>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</si>
  <si>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</si>
  <si>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</si>
  <si>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</si>
  <si>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</si>
  <si>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</si>
  <si>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</si>
  <si>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</si>
  <si>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</si>
  <si>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</si>
  <si>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</si>
  <si>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</si>
  <si>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</si>
  <si>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</si>
  <si>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</si>
  <si>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</si>
  <si>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</si>
  <si>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</si>
  <si>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</si>
  <si>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</si>
  <si>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</si>
  <si>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</si>
  <si>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</si>
  <si>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</si>
  <si>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</si>
  <si>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</si>
  <si>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</si>
  <si>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</si>
  <si>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</si>
  <si>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</si>
  <si>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</si>
  <si>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</si>
  <si>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</si>
  <si>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</si>
  <si>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</si>
  <si>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</si>
  <si>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</si>
  <si>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</si>
  <si>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</si>
  <si>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</si>
  <si>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</si>
  <si>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</si>
  <si>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</si>
  <si>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</si>
  <si>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</si>
  <si>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</si>
  <si>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</si>
  <si>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</si>
  <si>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</si>
  <si>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</si>
  <si>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</si>
  <si>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</si>
  <si>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</si>
  <si>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</si>
  <si>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</si>
  <si>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</si>
  <si>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</si>
  <si>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</si>
  <si>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</si>
  <si>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</si>
  <si>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</si>
  <si>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</si>
  <si>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</si>
  <si>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</si>
  <si>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</si>
  <si>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</si>
  <si>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</si>
  <si>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</si>
  <si>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</si>
  <si>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</si>
  <si>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</si>
  <si>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</si>
  <si>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</si>
  <si>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</si>
  <si>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</si>
  <si>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</si>
  <si>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</si>
  <si>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</si>
  <si>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</si>
  <si>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</si>
  <si>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</si>
  <si>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</si>
  <si>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</si>
  <si>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</si>
  <si>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</si>
  <si>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</si>
  <si>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</si>
  <si>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</si>
  <si>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</si>
  <si>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</si>
  <si>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</si>
  <si>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</si>
  <si>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</si>
  <si>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</si>
  <si>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</si>
  <si>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</si>
  <si>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</si>
  <si>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</si>
  <si>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</si>
  <si>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</si>
  <si>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</si>
  <si>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</si>
  <si>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</si>
  <si>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</si>
  <si>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</si>
  <si>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</si>
  <si>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</si>
  <si>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</si>
  <si>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</si>
  <si>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</si>
  <si>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</si>
  <si>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</si>
  <si>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</si>
  <si>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</si>
  <si>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</si>
  <si>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</si>
  <si>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</si>
  <si>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</si>
  <si>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</si>
  <si>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</si>
  <si>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</si>
  <si>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</si>
  <si>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</si>
  <si>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</si>
  <si>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</si>
  <si>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</si>
  <si>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</si>
  <si>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</si>
  <si>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</si>
  <si>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</si>
  <si>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</si>
  <si>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</si>
  <si>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</si>
  <si>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</si>
  <si>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</si>
  <si>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</si>
  <si>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</si>
  <si>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</si>
  <si>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</si>
  <si>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</si>
  <si>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</si>
  <si>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</si>
  <si>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</si>
  <si>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</si>
  <si>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</si>
  <si>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</si>
  <si>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</si>
  <si>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</si>
  <si>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</si>
  <si>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</si>
  <si>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</si>
  <si>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</si>
  <si>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</si>
  <si>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</si>
  <si>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</si>
  <si>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</si>
  <si>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</si>
  <si>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</si>
  <si>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</si>
  <si>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</si>
  <si>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</si>
  <si>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</si>
  <si>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</si>
  <si>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</si>
  <si>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</si>
  <si>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</si>
  <si>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</si>
  <si>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</si>
  <si>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</si>
  <si>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</si>
  <si>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</si>
  <si>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</si>
  <si>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</si>
  <si>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</si>
  <si>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</si>
  <si>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</si>
  <si>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</si>
  <si>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</si>
  <si>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</si>
  <si>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</si>
  <si>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</si>
  <si>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</si>
  <si>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</si>
  <si>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</si>
  <si>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</si>
  <si>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</si>
  <si>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</si>
  <si>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</si>
  <si>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</si>
  <si>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</si>
  <si>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</si>
  <si>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</si>
  <si>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</si>
  <si>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</si>
  <si>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</si>
  <si>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</si>
  <si>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</si>
  <si>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</si>
  <si>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</si>
  <si>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</si>
  <si>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</si>
  <si>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</si>
  <si>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</si>
  <si>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</si>
  <si>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</si>
  <si>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</si>
  <si>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</si>
  <si>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</si>
  <si>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</si>
  <si>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</si>
  <si>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</si>
  <si>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</si>
  <si>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</si>
  <si>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</si>
  <si>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</si>
  <si>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</si>
  <si>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</si>
  <si>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</si>
  <si>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</si>
  <si>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</si>
  <si>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</si>
  <si>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</si>
  <si>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</si>
  <si>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</si>
  <si>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</si>
  <si>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</si>
  <si>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</si>
  <si>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</si>
  <si>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</si>
  <si>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</si>
  <si>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</si>
  <si>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</si>
  <si>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</si>
  <si>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</si>
  <si>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</si>
  <si>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</si>
  <si>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</si>
  <si>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</si>
  <si>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</si>
  <si>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</si>
  <si>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</si>
  <si>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</si>
  <si>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</si>
  <si>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</si>
  <si>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</si>
  <si>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</si>
  <si>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</si>
  <si>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</si>
  <si>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</si>
  <si>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</si>
  <si>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</si>
  <si>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</si>
  <si>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</si>
  <si>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</si>
  <si>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</si>
  <si>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</si>
  <si>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</si>
  <si>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</si>
  <si>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</si>
  <si>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</si>
  <si>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</si>
  <si>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</si>
  <si>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</si>
  <si>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</si>
  <si>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</si>
  <si>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</si>
  <si>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</si>
  <si>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</si>
  <si>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</si>
  <si>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</si>
  <si>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</si>
  <si>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</si>
  <si>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</si>
  <si>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</si>
  <si>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</si>
  <si>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</si>
  <si>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</si>
  <si>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</si>
  <si>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</si>
  <si>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</si>
  <si>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</si>
  <si>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</si>
  <si>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</si>
  <si>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</si>
  <si>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</si>
  <si>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</si>
  <si>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</si>
  <si>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</si>
  <si>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</si>
  <si>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</si>
  <si>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</si>
  <si>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</si>
  <si>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</si>
  <si>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</si>
  <si>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</si>
  <si>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</si>
  <si>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</si>
  <si>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</si>
  <si>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</si>
  <si>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</si>
  <si>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</si>
  <si>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</si>
  <si>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</si>
  <si>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</si>
  <si>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</si>
  <si>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</si>
  <si>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</si>
  <si>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</si>
  <si>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</si>
  <si>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</si>
  <si>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</si>
  <si>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</si>
  <si>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</si>
  <si>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</si>
  <si>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</si>
  <si>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</si>
  <si>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</si>
  <si>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</si>
  <si>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</si>
  <si>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</si>
  <si>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</si>
  <si>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</si>
  <si>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</si>
  <si>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</si>
  <si>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</si>
  <si>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</si>
  <si>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</si>
  <si>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</si>
  <si>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</si>
  <si>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</si>
  <si>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</si>
  <si>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</si>
  <si>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</si>
  <si>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</si>
  <si>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</si>
  <si>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</si>
  <si>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</si>
  <si>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</si>
  <si>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</si>
  <si>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</si>
  <si>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</si>
  <si>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</si>
  <si>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</si>
  <si>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</si>
  <si>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</si>
  <si>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</si>
  <si>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</si>
  <si>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</si>
  <si>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</si>
  <si>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</si>
  <si>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</si>
  <si>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</si>
  <si>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</si>
  <si>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</si>
  <si>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</si>
  <si>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</si>
  <si>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</si>
  <si>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</si>
  <si>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</si>
  <si>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</si>
  <si>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</si>
  <si>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</si>
  <si>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</si>
  <si>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</si>
  <si>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</si>
  <si>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</si>
  <si>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</si>
  <si>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</si>
  <si>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</si>
  <si>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</si>
  <si>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</si>
  <si>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</si>
  <si>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</si>
  <si>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</si>
  <si>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</si>
  <si>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</si>
  <si>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</si>
  <si>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</si>
  <si>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</si>
  <si>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</si>
  <si>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</si>
  <si>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</si>
  <si>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</si>
  <si>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</si>
  <si>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</si>
  <si>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</si>
  <si>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</si>
  <si>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</si>
  <si>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</si>
  <si>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</si>
  <si>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</si>
  <si>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</si>
  <si>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</si>
  <si>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</si>
  <si>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</si>
  <si>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</si>
  <si>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</si>
  <si>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</si>
  <si>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</si>
  <si>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</si>
  <si>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</si>
  <si>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</si>
  <si>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</si>
  <si>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</si>
  <si>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</si>
  <si>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</si>
  <si>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</si>
  <si>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</si>
  <si>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</si>
  <si>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</si>
  <si>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</si>
  <si>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</si>
  <si>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</si>
  <si>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</si>
  <si>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</si>
  <si>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</si>
  <si>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</si>
  <si>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</si>
  <si>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</si>
  <si>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</si>
  <si>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</si>
  <si>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</si>
  <si>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</si>
  <si>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</si>
  <si>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</si>
  <si>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</si>
  <si>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</si>
  <si>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</si>
  <si>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</si>
  <si>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</si>
  <si>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</si>
  <si>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</si>
  <si>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</si>
  <si>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</si>
  <si>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</si>
  <si>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</si>
  <si>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</si>
  <si>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</si>
  <si>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</si>
  <si>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</si>
  <si>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</si>
  <si>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</si>
  <si>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</si>
  <si>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</si>
  <si>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</si>
  <si>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</si>
  <si>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</si>
  <si>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</si>
  <si>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</si>
  <si>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</si>
  <si>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</si>
  <si>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</si>
  <si>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</si>
  <si>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</si>
  <si>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</si>
  <si>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</si>
  <si>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</si>
  <si>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</si>
  <si>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</si>
  <si>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</si>
  <si>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</si>
  <si>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</si>
  <si>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</si>
  <si>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</si>
  <si>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</si>
  <si>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</si>
  <si>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</si>
  <si>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</si>
  <si>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</si>
  <si>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</si>
  <si>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</si>
  <si>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</si>
  <si>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</si>
  <si>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</si>
  <si>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</si>
  <si>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</si>
  <si>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</si>
  <si>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</si>
  <si>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</si>
  <si>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</si>
  <si>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</si>
  <si>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</si>
  <si>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</si>
  <si>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</si>
  <si>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</si>
  <si>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</si>
  <si>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</si>
  <si>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</si>
  <si>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</si>
  <si>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</si>
  <si>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</si>
  <si>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</si>
  <si>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</si>
  <si>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</si>
  <si>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</si>
  <si>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</si>
  <si>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</si>
  <si>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</si>
  <si>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</si>
  <si>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</si>
  <si>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</si>
  <si>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</si>
  <si>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</si>
  <si>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</si>
  <si>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</si>
  <si>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</si>
  <si>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</si>
  <si>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</si>
  <si>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</si>
  <si>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</si>
  <si>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</si>
  <si>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</si>
  <si>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</si>
  <si>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</si>
  <si>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</si>
  <si>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</si>
  <si>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</si>
  <si>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</si>
  <si>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</si>
  <si>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</si>
  <si>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</si>
  <si>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</si>
  <si>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</si>
  <si>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</si>
  <si>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</si>
  <si>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</si>
  <si>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</si>
  <si>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</si>
  <si>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</si>
  <si>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</si>
  <si>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</si>
  <si>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</si>
  <si>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</si>
  <si>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</si>
  <si>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</si>
  <si>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</si>
  <si>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</si>
  <si>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</si>
  <si>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</si>
  <si>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</si>
  <si>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</si>
  <si>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</si>
  <si>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</si>
  <si>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</si>
  <si>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</si>
  <si>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</si>
  <si>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</si>
  <si>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</si>
  <si>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</si>
  <si>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</si>
  <si>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</si>
  <si>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</si>
  <si>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</si>
  <si>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</si>
  <si>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</si>
  <si>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</si>
  <si>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</si>
  <si>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</si>
  <si>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</si>
  <si>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</si>
  <si>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</si>
  <si>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</si>
  <si>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</si>
  <si>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</si>
  <si>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</si>
  <si>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</si>
  <si>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</si>
  <si>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</si>
  <si>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</si>
  <si>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</si>
  <si>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</si>
  <si>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</si>
  <si>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</si>
  <si>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</si>
  <si>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</si>
  <si>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</si>
  <si>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</si>
  <si>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</si>
  <si>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</si>
  <si>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</si>
  <si>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</si>
  <si>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</si>
  <si>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</si>
  <si>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</si>
  <si>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</si>
  <si>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</si>
  <si>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</si>
  <si>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</si>
  <si>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</si>
  <si>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</si>
  <si>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</si>
  <si>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</si>
  <si>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</si>
  <si>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</si>
  <si>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</si>
  <si>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</si>
  <si>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</si>
  <si>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</si>
  <si>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</si>
  <si>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</si>
  <si>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</si>
  <si>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</si>
  <si>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</si>
  <si>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</si>
  <si>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</si>
  <si>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</si>
  <si>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</si>
  <si>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</si>
  <si>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</si>
  <si>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</si>
  <si>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</si>
  <si>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</si>
  <si>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</si>
  <si>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</si>
  <si>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</si>
  <si>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</si>
  <si>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</si>
  <si>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</si>
  <si>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</si>
  <si>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</si>
  <si>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</si>
  <si>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</si>
  <si>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</si>
  <si>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</si>
  <si>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</si>
  <si>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</si>
  <si>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</si>
  <si>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</si>
  <si>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</si>
  <si>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</si>
  <si>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</si>
  <si>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</si>
  <si>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</si>
  <si>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</si>
  <si>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</si>
  <si>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</si>
  <si>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</si>
  <si>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</si>
  <si>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</si>
  <si>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</si>
  <si>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</si>
  <si>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</si>
  <si>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</si>
  <si>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</si>
  <si>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</si>
  <si>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</si>
  <si>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</si>
  <si>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</si>
  <si>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</si>
  <si>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</si>
  <si>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</si>
  <si>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</si>
  <si>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</si>
  <si>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</si>
  <si>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</si>
  <si>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</si>
  <si>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</si>
  <si>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</si>
  <si>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</si>
  <si>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</si>
  <si>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</si>
  <si>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</si>
  <si>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</si>
  <si>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</si>
  <si>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</si>
  <si>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</si>
  <si>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</si>
  <si>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</si>
  <si>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</si>
  <si>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</si>
  <si>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</si>
  <si>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</si>
  <si>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</si>
  <si>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</si>
  <si>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</si>
  <si>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</si>
  <si>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</si>
  <si>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</si>
  <si>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</si>
  <si>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</si>
  <si>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</si>
  <si>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</si>
  <si>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</si>
  <si>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</si>
  <si>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</si>
  <si>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</si>
  <si>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</si>
  <si>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</si>
  <si>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</si>
  <si>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</si>
  <si>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</si>
  <si>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</si>
  <si>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</si>
  <si>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</si>
  <si>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</si>
  <si>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</si>
  <si>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</si>
  <si>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</si>
  <si>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</si>
  <si>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</si>
  <si>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</si>
  <si>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</si>
  <si>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</si>
  <si>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</si>
  <si>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</si>
  <si>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</si>
  <si>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</si>
  <si>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</si>
  <si>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</si>
  <si>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</si>
  <si>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</si>
  <si>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</si>
  <si>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</si>
  <si>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</si>
  <si>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</si>
  <si>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</si>
  <si>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</si>
  <si>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</si>
  <si>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</si>
  <si>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</si>
  <si>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</si>
  <si>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</si>
  <si>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</si>
  <si>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</si>
  <si>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</si>
  <si>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</si>
  <si>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</si>
  <si>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</si>
  <si>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</si>
  <si>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</si>
  <si>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</si>
  <si>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</si>
  <si>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</si>
  <si>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</si>
  <si>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</si>
  <si>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</si>
  <si>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</si>
  <si>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</si>
  <si>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</si>
  <si>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</si>
  <si>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</si>
  <si>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</si>
  <si>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</si>
  <si>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</si>
  <si>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</si>
  <si>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</si>
  <si>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</si>
  <si>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</si>
  <si>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</si>
  <si>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</si>
  <si>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</si>
  <si>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</si>
  <si>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</si>
  <si>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</si>
  <si>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</si>
  <si>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</si>
  <si>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</si>
  <si>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</si>
  <si>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</si>
  <si>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</si>
  <si>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</si>
  <si>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</si>
  <si>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</si>
  <si>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</si>
  <si>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</si>
  <si>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</si>
  <si>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</si>
  <si>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</si>
  <si>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</si>
  <si>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</si>
  <si>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</si>
  <si>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</si>
  <si>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</si>
  <si>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</si>
  <si>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</si>
  <si>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</si>
  <si>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</si>
  <si>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</si>
  <si>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</si>
  <si>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</si>
  <si>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</si>
  <si>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</si>
  <si>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</si>
  <si>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</si>
  <si>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</si>
  <si>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</si>
  <si>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</si>
  <si>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</si>
  <si>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</si>
  <si>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</si>
  <si>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</si>
  <si>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</si>
  <si>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</si>
  <si>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</si>
  <si>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</si>
  <si>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</si>
  <si>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</si>
  <si>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</si>
  <si>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</si>
  <si>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</si>
  <si>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</si>
  <si>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</si>
  <si>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</si>
  <si>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</si>
  <si>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</si>
  <si>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</si>
  <si>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</si>
  <si>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</si>
  <si>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</si>
  <si>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</si>
  <si>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</si>
  <si>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</si>
  <si>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</si>
  <si>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</si>
  <si>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</si>
  <si>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</si>
  <si>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</si>
  <si>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</si>
  <si>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</si>
  <si>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</si>
  <si>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</si>
  <si>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</si>
  <si>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</si>
  <si>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</si>
  <si>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</si>
  <si>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</si>
  <si>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</si>
  <si>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</si>
  <si>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</si>
  <si>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</si>
  <si>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</si>
  <si>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</si>
  <si>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</si>
  <si>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</si>
  <si>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</si>
  <si>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</si>
  <si>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</si>
  <si>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</si>
  <si>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</si>
  <si>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</si>
  <si>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</si>
  <si>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</si>
  <si>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</si>
  <si>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</si>
  <si>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</si>
  <si>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</si>
  <si>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</si>
  <si>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</si>
  <si>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</si>
  <si>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</si>
  <si>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</si>
  <si>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</si>
  <si>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</si>
  <si>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</si>
  <si>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</si>
  <si>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</si>
  <si>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</si>
  <si>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</si>
  <si>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</si>
  <si>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</si>
  <si>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</si>
  <si>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</si>
  <si>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</si>
  <si>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</si>
  <si>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</si>
  <si>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</si>
  <si>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</si>
  <si>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</si>
  <si>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</si>
  <si>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</si>
  <si>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</si>
  <si>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</si>
  <si>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</si>
  <si>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</si>
  <si>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</si>
  <si>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</si>
  <si>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</si>
  <si>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</si>
  <si>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</si>
  <si>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</si>
  <si>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</si>
  <si>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</si>
  <si>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</si>
  <si>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</si>
  <si>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</si>
  <si>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</si>
  <si>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</si>
  <si>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</si>
  <si>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</si>
  <si>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</si>
  <si>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</si>
  <si>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</si>
  <si>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</si>
  <si>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</si>
  <si>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</si>
  <si>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</si>
  <si>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</si>
  <si>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</si>
  <si>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</si>
  <si>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</si>
  <si>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</si>
  <si>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</si>
  <si>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</si>
  <si>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</si>
  <si>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</si>
  <si>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</si>
  <si>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</si>
  <si>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</si>
  <si>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</si>
  <si>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</si>
  <si>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</si>
  <si>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</si>
  <si>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</si>
  <si>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</si>
  <si>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</si>
  <si>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</si>
  <si>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</si>
  <si>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</si>
  <si>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</si>
  <si>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</si>
  <si>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</si>
  <si>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</si>
  <si>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</si>
  <si>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</si>
  <si>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</si>
  <si>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</si>
  <si>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</si>
  <si>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</si>
  <si>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</si>
  <si>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</si>
  <si>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</si>
  <si>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</si>
  <si>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</si>
  <si>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</si>
  <si>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</si>
  <si>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</si>
  <si>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</si>
  <si>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</si>
  <si>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</si>
  <si>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</si>
  <si>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</si>
  <si>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</si>
  <si>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</si>
  <si>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</si>
  <si>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</si>
  <si>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</si>
  <si>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</si>
  <si>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</si>
  <si>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</si>
  <si>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</si>
  <si>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</si>
  <si>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</si>
  <si>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</si>
  <si>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</si>
  <si>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</si>
  <si>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</si>
  <si>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</si>
  <si>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</si>
  <si>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</si>
  <si>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</si>
  <si>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</si>
  <si>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</si>
  <si>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</si>
  <si>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</si>
  <si>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</si>
  <si>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</si>
  <si>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</si>
  <si>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</si>
  <si>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</si>
  <si>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</si>
  <si>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</si>
  <si>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</si>
  <si>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</si>
  <si>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</si>
  <si>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</si>
  <si>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</si>
  <si>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</si>
  <si>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</si>
  <si>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</si>
  <si>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</si>
  <si>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</si>
  <si>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</si>
  <si>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</si>
  <si>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</si>
  <si>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</si>
  <si>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</si>
  <si>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</si>
  <si>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</si>
  <si>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</si>
  <si>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</si>
  <si>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</si>
  <si>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</si>
  <si>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</si>
  <si>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</si>
  <si>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</si>
  <si>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</si>
  <si>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</si>
  <si>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</si>
  <si>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</si>
  <si>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</si>
  <si>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</si>
  <si>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</si>
  <si>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</si>
  <si>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</si>
  <si>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</si>
  <si>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</si>
  <si>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</si>
  <si>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</si>
  <si>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</si>
  <si>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</si>
  <si>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</si>
  <si>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</si>
  <si>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</si>
  <si>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</si>
  <si>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</si>
  <si>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</si>
  <si>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</si>
  <si>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</si>
  <si>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</si>
  <si>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</si>
  <si>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</si>
  <si>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</si>
  <si>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</si>
  <si>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</si>
  <si>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</si>
  <si>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</si>
  <si>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</si>
  <si>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</si>
  <si>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</si>
  <si>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</si>
  <si>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</si>
  <si>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</si>
  <si>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</si>
  <si>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</si>
  <si>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</si>
  <si>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</si>
  <si>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</si>
  <si>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</si>
  <si>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</si>
  <si>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</si>
  <si>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</si>
  <si>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</si>
  <si>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</si>
  <si>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</si>
  <si>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</si>
  <si>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</si>
  <si>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</si>
  <si>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</si>
  <si>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</si>
  <si>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</si>
  <si>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</si>
  <si>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</si>
  <si>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</si>
  <si>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</si>
  <si>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</si>
  <si>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</si>
  <si>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</si>
  <si>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</si>
  <si>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</si>
  <si>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</si>
  <si>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</si>
  <si>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</si>
  <si>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</si>
  <si>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</si>
  <si>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</si>
  <si>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</si>
  <si>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</si>
  <si>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</si>
  <si>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</si>
  <si>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</si>
  <si>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</si>
  <si>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</si>
  <si>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</si>
  <si>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</si>
  <si>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</si>
  <si>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</si>
  <si>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</si>
  <si>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</si>
  <si>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</si>
  <si>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</si>
  <si>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</si>
  <si>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</si>
  <si>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</si>
  <si>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</si>
  <si>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</si>
  <si>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</si>
  <si>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</si>
  <si>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</si>
  <si>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</si>
  <si>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</si>
  <si>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</si>
  <si>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</si>
  <si>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</si>
  <si>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</si>
  <si>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</si>
  <si>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</si>
  <si>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</si>
  <si>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</si>
  <si>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</si>
  <si>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</si>
  <si>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</si>
  <si>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</si>
  <si>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</si>
  <si>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</si>
  <si>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</si>
  <si>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</si>
  <si>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</si>
  <si>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</si>
  <si>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</si>
  <si>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</si>
  <si>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</si>
  <si>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</si>
  <si>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</si>
  <si>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</si>
  <si>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</si>
  <si>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</si>
  <si>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</si>
  <si>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</si>
  <si>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</si>
  <si>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</si>
  <si>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</si>
  <si>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</si>
  <si>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</si>
  <si>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</si>
  <si>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</si>
  <si>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</si>
  <si>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</si>
  <si>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</si>
  <si>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</si>
  <si>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</si>
  <si>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</si>
  <si>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</si>
  <si>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</si>
  <si>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</si>
  <si>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</si>
  <si>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</si>
  <si>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</si>
  <si>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</si>
  <si>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</si>
  <si>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</si>
  <si>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</si>
  <si>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</si>
  <si>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</si>
  <si>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</si>
  <si>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</si>
  <si>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</si>
  <si>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</si>
  <si>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</si>
  <si>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</si>
  <si>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</si>
  <si>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</si>
  <si>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</si>
  <si>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</si>
  <si>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</si>
  <si>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</si>
  <si>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</si>
  <si>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</si>
  <si>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</si>
  <si>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</si>
  <si>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</si>
  <si>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</si>
  <si>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</si>
  <si>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</si>
  <si>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</si>
  <si>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</si>
  <si>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</si>
  <si>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</si>
  <si>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</si>
  <si>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</si>
  <si>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</si>
  <si>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</si>
  <si>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</si>
  <si>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</si>
  <si>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</si>
  <si>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</si>
  <si>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</si>
  <si>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</si>
  <si>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</si>
  <si>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</si>
  <si>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</si>
  <si>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</si>
  <si>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</si>
  <si>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</si>
  <si>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</si>
  <si>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</si>
  <si>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</si>
  <si>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</si>
  <si>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</si>
  <si>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</si>
  <si>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</si>
  <si>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</si>
  <si>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</si>
  <si>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</si>
  <si>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</si>
  <si>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</si>
  <si>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</si>
  <si>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</si>
  <si>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</si>
  <si>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</si>
  <si>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</si>
  <si>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</si>
  <si>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</si>
  <si>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</si>
  <si>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</si>
  <si>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</si>
  <si>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</si>
  <si>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</si>
  <si>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</si>
  <si>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</si>
  <si>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</si>
  <si>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</si>
  <si>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</si>
  <si>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</si>
  <si>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</si>
  <si>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</si>
  <si>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</si>
  <si>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</si>
  <si>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</si>
  <si>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</si>
  <si>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</si>
  <si>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</si>
  <si>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</si>
  <si>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</si>
  <si>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</si>
  <si>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</si>
  <si>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</si>
  <si>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</si>
  <si>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</si>
  <si>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</si>
  <si>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</si>
  <si>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</si>
  <si>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</si>
  <si>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</si>
  <si>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</si>
  <si>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</si>
  <si>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</si>
  <si>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</si>
  <si>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</si>
  <si>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</si>
  <si>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</si>
  <si>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</si>
  <si>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</si>
  <si>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</si>
  <si>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</si>
  <si>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</si>
  <si>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</si>
  <si>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</si>
  <si>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</si>
  <si>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</si>
  <si>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</si>
  <si>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</si>
  <si>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</si>
  <si>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</si>
  <si>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</si>
  <si>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</si>
  <si>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</si>
  <si>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</si>
  <si>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</si>
  <si>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</si>
  <si>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</si>
  <si>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</si>
  <si>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</si>
  <si>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</si>
  <si>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</si>
  <si>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</si>
  <si>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</si>
  <si>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</si>
  <si>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</si>
  <si>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</si>
  <si>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</si>
  <si>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</si>
  <si>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</si>
  <si>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</si>
  <si>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</si>
  <si>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</si>
  <si>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</si>
  <si>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</si>
  <si>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</si>
  <si>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</si>
  <si>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</si>
  <si>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</si>
  <si>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</si>
  <si>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</si>
  <si>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</si>
  <si>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</si>
  <si>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</si>
  <si>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</si>
  <si>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</si>
  <si>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</si>
  <si>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</si>
  <si>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</si>
  <si>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</si>
  <si>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</si>
  <si>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</si>
  <si>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</si>
  <si>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</si>
  <si>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</si>
  <si>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</si>
  <si>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</si>
  <si>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</si>
  <si>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</si>
  <si>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</si>
  <si>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</si>
  <si>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</si>
  <si>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</si>
  <si>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</si>
  <si>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</si>
  <si>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</si>
  <si>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</si>
  <si>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</si>
  <si>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</si>
  <si>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</si>
  <si>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</si>
  <si>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</si>
  <si>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</si>
  <si>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</si>
  <si>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</si>
  <si>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</si>
  <si>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</si>
  <si>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</si>
  <si>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</si>
  <si>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</si>
  <si>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</si>
  <si>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</si>
  <si>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</si>
  <si>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</si>
  <si>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</si>
  <si>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</si>
  <si>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</si>
  <si>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</si>
  <si>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</si>
  <si>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</si>
  <si>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</si>
  <si>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</si>
  <si>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</si>
  <si>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</si>
  <si>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</si>
  <si>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</si>
  <si>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</si>
  <si>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</si>
  <si>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</si>
  <si>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</si>
  <si>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</si>
  <si>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</si>
  <si>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</si>
  <si>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</si>
  <si>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</si>
  <si>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</si>
  <si>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</si>
  <si>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</si>
  <si>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</si>
  <si>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</si>
  <si>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</si>
  <si>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</si>
  <si>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</si>
  <si>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</si>
  <si>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</si>
  <si>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</si>
  <si>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</si>
  <si>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</si>
  <si>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</si>
  <si>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</si>
  <si>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</si>
  <si>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</si>
  <si>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</si>
  <si>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</si>
  <si>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</si>
  <si>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</si>
  <si>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</si>
  <si>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</si>
  <si>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</si>
  <si>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</si>
  <si>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</si>
  <si>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</si>
  <si>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</si>
  <si>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</si>
  <si>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</si>
  <si>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</si>
  <si>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</si>
  <si>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</si>
  <si>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</si>
  <si>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</si>
  <si>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</si>
  <si>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</si>
  <si>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</si>
  <si>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</si>
  <si>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</si>
  <si>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</si>
  <si>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</si>
  <si>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</si>
  <si>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</si>
  <si>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</si>
  <si>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</si>
  <si>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</si>
  <si>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</si>
  <si>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</si>
  <si>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</si>
  <si>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</si>
  <si>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</si>
  <si>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</si>
  <si>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</si>
  <si>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</si>
  <si>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</si>
  <si>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</si>
  <si>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</si>
  <si>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</si>
  <si>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</si>
  <si>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</si>
  <si>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</si>
  <si>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</si>
  <si>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</si>
  <si>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</si>
  <si>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</si>
  <si>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</si>
  <si>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</si>
  <si>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</si>
  <si>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</si>
  <si>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</si>
  <si>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</si>
  <si>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</si>
  <si>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</si>
  <si>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</si>
  <si>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</si>
  <si>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</si>
  <si>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</si>
  <si>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</si>
  <si>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</si>
  <si>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</si>
  <si>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</si>
  <si>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</si>
  <si>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</si>
  <si>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</si>
  <si>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</si>
  <si>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</si>
  <si>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</si>
  <si>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</si>
  <si>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</si>
  <si>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</si>
  <si>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</si>
  <si>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</si>
  <si>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</si>
  <si>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</si>
  <si>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</si>
  <si>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</si>
  <si>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</si>
  <si>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</si>
  <si>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</si>
  <si>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</si>
  <si>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</si>
  <si>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</si>
  <si>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</si>
  <si>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</si>
  <si>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</si>
  <si>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</si>
  <si>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</si>
  <si>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</si>
  <si>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</si>
  <si>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</si>
  <si>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</si>
  <si>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</si>
  <si>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</si>
  <si>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</si>
  <si>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</si>
  <si>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</si>
  <si>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</si>
  <si>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</si>
  <si>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</si>
  <si>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</si>
  <si>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</si>
  <si>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</si>
  <si>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</si>
  <si>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</si>
  <si>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</si>
  <si>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</si>
  <si>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</si>
  <si>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</si>
  <si>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</si>
  <si>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</si>
  <si>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</si>
  <si>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</si>
  <si>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</si>
  <si>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</si>
  <si>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</si>
  <si>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</si>
  <si>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</si>
  <si>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</si>
  <si>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</si>
  <si>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</si>
  <si>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</si>
  <si>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</si>
  <si>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</si>
  <si>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</si>
  <si>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</si>
  <si>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</si>
  <si>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</si>
  <si>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</si>
  <si>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</si>
  <si>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</si>
  <si>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</si>
  <si>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</si>
  <si>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</si>
  <si>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</si>
  <si>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</si>
  <si>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</si>
  <si>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</si>
  <si>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</si>
  <si>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</si>
  <si>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</si>
  <si>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</si>
  <si>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</si>
  <si>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</si>
  <si>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</si>
  <si>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</si>
  <si>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</si>
  <si>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</si>
  <si>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</si>
  <si>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</si>
  <si>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</si>
  <si>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</si>
  <si>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</si>
  <si>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</si>
  <si>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</si>
  <si>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</si>
  <si>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</si>
  <si>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</si>
  <si>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</si>
  <si>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</si>
  <si>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</si>
  <si>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</si>
  <si>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</si>
  <si>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</si>
  <si>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</si>
  <si>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</si>
  <si>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</si>
  <si>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</si>
  <si>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</si>
  <si>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</si>
  <si>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</si>
  <si>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</si>
  <si>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</si>
  <si>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</si>
  <si>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</si>
  <si>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</si>
  <si>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</si>
  <si>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</si>
  <si>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</si>
  <si>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</si>
  <si>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</si>
  <si>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</si>
  <si>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</si>
  <si>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</si>
  <si>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</si>
  <si>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</si>
  <si>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</si>
  <si>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</si>
  <si>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</si>
  <si>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</si>
  <si>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</si>
  <si>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</si>
  <si>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</si>
  <si>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</si>
  <si>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</si>
  <si>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</si>
  <si>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</si>
  <si>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</si>
  <si>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</si>
  <si>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</si>
  <si>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</si>
  <si>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</si>
  <si>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</si>
  <si>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</si>
  <si>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</si>
  <si>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</si>
  <si>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</si>
  <si>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</si>
  <si>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</si>
  <si>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</si>
  <si>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</si>
  <si>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</si>
  <si>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</si>
  <si>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</si>
  <si>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</si>
  <si>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</si>
  <si>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</si>
  <si>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</si>
  <si>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</si>
  <si>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</si>
  <si>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</si>
  <si>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</si>
  <si>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</si>
  <si>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</si>
  <si>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</si>
  <si>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</si>
  <si>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</si>
  <si>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</si>
  <si>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</si>
  <si>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</si>
  <si>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</si>
  <si>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</si>
  <si>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</si>
  <si>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</si>
  <si>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</si>
  <si>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</si>
  <si>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</si>
  <si>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</si>
  <si>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</si>
  <si>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</si>
  <si>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</si>
  <si>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</si>
  <si>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</si>
  <si>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</si>
  <si>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</si>
  <si>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</si>
  <si>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</si>
  <si>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</si>
  <si>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</si>
  <si>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</si>
  <si>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</si>
  <si>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</si>
  <si>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</si>
  <si>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</si>
  <si>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</si>
  <si>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</si>
  <si>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</si>
  <si>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</si>
  <si>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</si>
  <si>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</si>
  <si>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</si>
  <si>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</si>
  <si>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</si>
  <si>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</si>
  <si>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</si>
  <si>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</si>
  <si>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</si>
  <si>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</si>
  <si>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</si>
  <si>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</si>
  <si>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</si>
  <si>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</si>
  <si>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</si>
  <si>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</si>
  <si>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</si>
  <si>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</si>
  <si>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</si>
  <si>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</si>
  <si>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</si>
  <si>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</si>
  <si>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</si>
  <si>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</si>
  <si>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</si>
  <si>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</si>
  <si>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</si>
  <si>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</si>
  <si>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</si>
  <si>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</si>
  <si>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</si>
  <si>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</si>
  <si>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</si>
  <si>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</si>
  <si>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</si>
  <si>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</si>
  <si>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</si>
  <si>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</si>
  <si>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</si>
  <si>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</si>
  <si>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</si>
  <si>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</si>
  <si>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</si>
  <si>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</si>
  <si>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</si>
  <si>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</si>
  <si>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</si>
  <si>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</si>
  <si>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</si>
  <si>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</si>
  <si>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</si>
  <si>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</si>
  <si>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</si>
  <si>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</si>
  <si>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</si>
  <si>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</si>
  <si>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</si>
  <si>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</si>
  <si>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</si>
  <si>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</si>
  <si>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</si>
  <si>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</si>
  <si>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</si>
  <si>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</si>
  <si>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</si>
  <si>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</si>
  <si>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</si>
  <si>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</si>
  <si>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</si>
  <si>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</si>
  <si>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</si>
  <si>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</si>
  <si>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</si>
  <si>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</si>
  <si>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</si>
  <si>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</si>
  <si>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</si>
  <si>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</si>
  <si>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</si>
  <si>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</si>
  <si>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</si>
  <si>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</si>
  <si>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</si>
  <si>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</si>
  <si>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</si>
  <si>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</si>
  <si>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</si>
  <si>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</si>
  <si>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</si>
  <si>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</si>
  <si>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</si>
  <si>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</si>
  <si>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</si>
  <si>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</si>
  <si>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</si>
  <si>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</si>
  <si>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</si>
  <si>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</si>
  <si>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</si>
  <si>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</si>
  <si>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</si>
  <si>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</si>
  <si>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</si>
  <si>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</si>
  <si>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</si>
  <si>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</si>
  <si>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</si>
  <si>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</si>
  <si>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</si>
  <si>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</si>
  <si>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</si>
  <si>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</si>
  <si>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</si>
  <si>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</si>
  <si>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</si>
  <si>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</si>
  <si>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</si>
  <si>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</si>
  <si>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</si>
  <si>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</si>
  <si>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</si>
  <si>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</si>
  <si>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</si>
  <si>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</si>
  <si>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</si>
  <si>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</si>
  <si>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</si>
  <si>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</si>
  <si>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</si>
  <si>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</si>
  <si>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</si>
  <si>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</si>
  <si>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</si>
  <si>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</si>
  <si>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</si>
  <si>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</si>
  <si>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</si>
  <si>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</si>
  <si>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</si>
  <si>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</si>
  <si>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</si>
  <si>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</si>
  <si>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</si>
  <si>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</si>
  <si>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</si>
  <si>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</si>
  <si>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</si>
  <si>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</si>
  <si>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</si>
  <si>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</si>
  <si>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</si>
  <si>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</si>
  <si>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</si>
  <si>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</si>
  <si>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</si>
  <si>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</si>
  <si>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</si>
  <si>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</si>
  <si>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</si>
  <si>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</si>
  <si>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</si>
  <si>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</si>
  <si>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</si>
  <si>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</si>
  <si>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</si>
  <si>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</si>
  <si>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</si>
  <si>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</si>
  <si>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</si>
  <si>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</si>
  <si>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</si>
  <si>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</si>
  <si>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</si>
  <si>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</si>
  <si>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</si>
  <si>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</si>
  <si>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</si>
  <si>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</si>
  <si>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</si>
  <si>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</si>
  <si>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</si>
  <si>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</si>
  <si>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</si>
  <si>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</si>
  <si>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</si>
  <si>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</si>
  <si>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</si>
  <si>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</si>
  <si>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</si>
  <si>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</si>
  <si>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</si>
  <si>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</si>
  <si>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</si>
  <si>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</si>
  <si>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</si>
  <si>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</si>
  <si>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</si>
  <si>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</si>
  <si>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</si>
  <si>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</si>
  <si>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</si>
  <si>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</si>
  <si>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</si>
  <si>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</si>
  <si>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</si>
  <si>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</si>
  <si>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</si>
  <si>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</si>
  <si>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</si>
  <si>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</si>
  <si>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</si>
  <si>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</si>
  <si>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</si>
  <si>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</si>
  <si>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</si>
  <si>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</si>
  <si>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</si>
  <si>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</si>
  <si>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</si>
  <si>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</si>
  <si>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</si>
  <si>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</si>
  <si>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</si>
  <si>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</si>
  <si>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</si>
  <si>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</si>
  <si>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</si>
  <si>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</si>
  <si>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</si>
  <si>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</si>
  <si>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</si>
  <si>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</si>
  <si>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</si>
  <si>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</si>
  <si>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</si>
  <si>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</si>
  <si>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</si>
  <si>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</si>
  <si>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</si>
  <si>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</si>
  <si>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</si>
  <si>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</si>
  <si>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</si>
  <si>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</si>
  <si>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</si>
  <si>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</si>
  <si>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</si>
  <si>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</si>
  <si>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</si>
  <si>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</si>
  <si>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</si>
  <si>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</si>
  <si>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</si>
  <si>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</si>
  <si>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</si>
  <si>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</si>
  <si>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</si>
  <si>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</si>
  <si>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</si>
  <si>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</si>
  <si>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</si>
  <si>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</si>
  <si>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</si>
  <si>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</si>
  <si>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</si>
  <si>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</si>
  <si>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</si>
  <si>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</si>
  <si>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</si>
  <si>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</si>
  <si>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</si>
  <si>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</si>
  <si>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</si>
  <si>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</si>
  <si>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</si>
  <si>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</si>
  <si>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</si>
  <si>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</si>
  <si>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</si>
  <si>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</si>
  <si>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</si>
  <si>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</si>
  <si>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</si>
  <si>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</si>
  <si>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</si>
  <si>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</si>
  <si>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</si>
  <si>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</si>
  <si>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</si>
  <si>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</si>
  <si>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</si>
  <si>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</si>
  <si>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</si>
  <si>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</si>
  <si>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</si>
  <si>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</si>
  <si>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</si>
  <si>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</si>
  <si>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</si>
  <si>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</si>
  <si>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</si>
  <si>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</si>
  <si>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</si>
  <si>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</si>
  <si>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</si>
  <si>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</si>
  <si>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</si>
  <si>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</si>
  <si>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</si>
  <si>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</si>
  <si>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</si>
  <si>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</si>
  <si>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</si>
  <si>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</si>
  <si>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</si>
  <si>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</si>
  <si>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</si>
  <si>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</si>
  <si>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</si>
  <si>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</si>
  <si>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</si>
  <si>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</si>
  <si>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</si>
  <si>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</si>
  <si>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</si>
  <si>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</si>
  <si>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</si>
  <si>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</si>
  <si>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</si>
  <si>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</si>
  <si>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</si>
  <si>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</si>
  <si>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</si>
  <si>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</si>
  <si>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</si>
  <si>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</si>
  <si>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</si>
  <si>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</si>
  <si>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</si>
  <si>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</si>
  <si>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</si>
  <si>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</si>
  <si>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</si>
  <si>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</si>
  <si>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</si>
  <si>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</si>
  <si>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</si>
  <si>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</si>
  <si>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</si>
  <si>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</si>
  <si>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</si>
  <si>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</si>
  <si>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</si>
  <si>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</si>
  <si>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</si>
  <si>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</si>
  <si>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</si>
  <si>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</si>
  <si>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</si>
  <si>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</si>
  <si>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</si>
  <si>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</si>
  <si>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</si>
  <si>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</si>
  <si>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</si>
  <si>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</si>
  <si>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</si>
  <si>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</si>
  <si>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</si>
  <si>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</si>
  <si>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</si>
  <si>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</si>
  <si>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</si>
  <si>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</si>
  <si>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</si>
  <si>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</si>
  <si>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</si>
  <si>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</si>
  <si>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</si>
  <si>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</si>
  <si>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</si>
  <si>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</si>
  <si>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</si>
  <si>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</si>
  <si>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</si>
  <si>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</si>
  <si>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</si>
  <si>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</si>
  <si>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</si>
  <si>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</si>
  <si>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</si>
  <si>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</si>
  <si>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</si>
  <si>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</si>
  <si>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</si>
  <si>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</si>
  <si>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</si>
  <si>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</si>
  <si>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</si>
  <si>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</si>
  <si>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</si>
  <si>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</si>
  <si>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</si>
  <si>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</si>
  <si>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</si>
  <si>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</si>
  <si>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</si>
  <si>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</si>
  <si>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</si>
  <si>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</si>
  <si>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</si>
  <si>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</si>
  <si>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</si>
  <si>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</si>
  <si>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</si>
  <si>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</si>
  <si>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</si>
  <si>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</si>
  <si>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</si>
  <si>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</si>
  <si>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</si>
  <si>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</si>
  <si>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</si>
  <si>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</si>
  <si>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</si>
  <si>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</si>
  <si>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</si>
  <si>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</si>
  <si>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</si>
  <si>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</si>
  <si>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</si>
  <si>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</si>
  <si>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</si>
  <si>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</si>
  <si>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</si>
  <si>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</si>
  <si>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</si>
  <si>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</si>
  <si>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</si>
  <si>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</si>
  <si>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</si>
  <si>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</si>
  <si>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</si>
  <si>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</si>
  <si>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</si>
  <si>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</si>
  <si>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</si>
  <si>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</si>
  <si>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</si>
  <si>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</si>
  <si>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</si>
  <si>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</si>
  <si>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</si>
  <si>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</si>
  <si>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</si>
  <si>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</si>
  <si>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</si>
  <si>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</si>
  <si>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</si>
  <si>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</si>
  <si>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</si>
  <si>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</si>
  <si>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</si>
  <si>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</si>
  <si>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</si>
  <si>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</si>
  <si>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</si>
  <si>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</si>
  <si>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</si>
  <si>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</si>
  <si>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</si>
  <si>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</si>
  <si>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</si>
  <si>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</si>
  <si>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</si>
  <si>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</si>
  <si>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</si>
  <si>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</si>
  <si>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</si>
  <si>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</si>
  <si>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</si>
  <si>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</si>
  <si>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</si>
  <si>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</si>
  <si>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</si>
  <si>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</si>
  <si>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</si>
  <si>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</si>
  <si>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</si>
  <si>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</si>
  <si>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</si>
  <si>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</si>
  <si>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</si>
  <si>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</si>
  <si>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</si>
  <si>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</si>
  <si>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</si>
  <si>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</si>
  <si>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</si>
  <si>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</si>
  <si>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</si>
  <si>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</si>
  <si>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</si>
  <si>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</si>
  <si>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</si>
  <si>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</si>
  <si>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</si>
  <si>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</si>
  <si>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</si>
  <si>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</si>
  <si>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</si>
  <si>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</si>
  <si>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</si>
  <si>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</si>
  <si>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</si>
  <si>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</si>
  <si>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</si>
  <si>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</si>
  <si>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</si>
  <si>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</si>
  <si>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</si>
  <si>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</si>
  <si>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</si>
  <si>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</si>
  <si>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</si>
  <si>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</si>
  <si>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</si>
  <si>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</si>
  <si>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</si>
  <si>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</si>
  <si>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</si>
  <si>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</si>
  <si>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</si>
  <si>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</si>
  <si>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</si>
  <si>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</si>
  <si>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</si>
  <si>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</si>
  <si>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</si>
  <si>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</si>
  <si>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</si>
  <si>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</si>
  <si>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</si>
  <si>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</si>
  <si>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</si>
  <si>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</si>
  <si>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</si>
  <si>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</si>
  <si>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</si>
  <si>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</si>
  <si>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</si>
  <si>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</si>
  <si>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</si>
  <si>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</si>
  <si>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</si>
  <si>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</si>
  <si>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</si>
  <si>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</si>
  <si>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</si>
  <si>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</si>
  <si>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</si>
  <si>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</si>
  <si>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</si>
  <si>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</si>
  <si>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</si>
  <si>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</si>
  <si>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</si>
  <si>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</si>
  <si>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</si>
  <si>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</si>
  <si>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</si>
  <si>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</si>
  <si>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</si>
  <si>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</si>
  <si>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</si>
  <si>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</si>
  <si>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</si>
  <si>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</si>
  <si>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</si>
  <si>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</si>
  <si>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</si>
  <si>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</si>
  <si>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</si>
  <si>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</si>
  <si>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</si>
  <si>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</si>
  <si>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</si>
  <si>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</si>
  <si>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</si>
  <si>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</si>
  <si>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</si>
  <si>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</si>
  <si>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</si>
  <si>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</si>
  <si>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</si>
  <si>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</si>
  <si>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</si>
  <si>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</si>
  <si>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</si>
  <si>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</si>
  <si>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</si>
  <si>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</si>
  <si>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</si>
  <si>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</si>
  <si>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</si>
  <si>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</si>
  <si>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</si>
  <si>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</si>
  <si>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</si>
  <si>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</si>
  <si>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</si>
  <si>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</si>
  <si>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</si>
  <si>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</si>
  <si>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</si>
  <si>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</si>
  <si>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</si>
  <si>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</si>
  <si>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</si>
  <si>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</si>
  <si>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</si>
  <si>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</si>
  <si>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</si>
  <si>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</si>
  <si>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</si>
  <si>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</si>
  <si>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</si>
  <si>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</si>
  <si>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</si>
  <si>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</si>
  <si>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</si>
  <si>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</si>
  <si>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</si>
  <si>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</si>
  <si>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</si>
  <si>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</si>
  <si>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</si>
  <si>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</si>
  <si>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</si>
  <si>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</si>
  <si>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</si>
  <si>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</si>
  <si>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</si>
  <si>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</si>
  <si>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</si>
  <si>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</si>
  <si>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</si>
  <si>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</si>
  <si>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</si>
  <si>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</si>
  <si>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</si>
  <si>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</si>
  <si>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</si>
  <si>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</si>
  <si>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</si>
  <si>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</si>
  <si>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</si>
  <si>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</si>
  <si>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</si>
  <si>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</si>
  <si>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</si>
  <si>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</si>
  <si>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</si>
  <si>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</si>
  <si>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</si>
  <si>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</si>
  <si>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</si>
  <si>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</si>
  <si>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</si>
  <si>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</si>
  <si>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</si>
  <si>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</si>
  <si>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</si>
  <si>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</si>
  <si>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</si>
  <si>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</si>
  <si>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</si>
  <si>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</si>
  <si>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</si>
  <si>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</si>
  <si>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</si>
  <si>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</si>
  <si>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</si>
  <si>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</si>
  <si>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</si>
  <si>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</si>
  <si>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</si>
  <si>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</si>
  <si>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</si>
  <si>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</si>
  <si>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</si>
  <si>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</si>
  <si>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</si>
  <si>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</si>
  <si>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</si>
  <si>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</si>
  <si>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</si>
  <si>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</si>
  <si>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</si>
  <si>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</si>
  <si>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</si>
  <si>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</si>
  <si>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</si>
  <si>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</si>
  <si>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</si>
  <si>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</si>
  <si>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</si>
  <si>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</si>
  <si>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</si>
  <si>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</si>
  <si>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</si>
  <si>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</si>
  <si>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</si>
  <si>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</si>
  <si>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</si>
  <si>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</si>
  <si>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</si>
  <si>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</si>
  <si>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</si>
  <si>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</si>
  <si>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</si>
  <si>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</si>
  <si>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</si>
  <si>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</si>
  <si>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</si>
  <si>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</si>
  <si>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</si>
  <si>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</si>
  <si>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</si>
  <si>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</si>
  <si>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</si>
  <si>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</si>
  <si>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</si>
  <si>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</si>
  <si>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</si>
  <si>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</si>
  <si>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</si>
  <si>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</si>
  <si>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</si>
  <si>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</si>
  <si>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</si>
  <si>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</si>
  <si>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</si>
  <si>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</si>
  <si>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</si>
  <si>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</si>
  <si>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</si>
  <si>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</si>
  <si>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</si>
  <si>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</si>
  <si>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</si>
  <si>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</si>
  <si>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</si>
  <si>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</si>
  <si>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</si>
  <si>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</si>
  <si>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</si>
  <si>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</si>
  <si>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</si>
  <si>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</si>
  <si>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</si>
  <si>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</si>
  <si>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</si>
  <si>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</si>
  <si>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</si>
  <si>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</si>
  <si>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</si>
  <si>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</si>
  <si>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</si>
  <si>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</si>
  <si>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</si>
  <si>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</si>
  <si>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</si>
  <si>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</si>
  <si>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</si>
  <si>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</si>
  <si>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</si>
  <si>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</si>
  <si>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</si>
  <si>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</si>
  <si>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</si>
  <si>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</si>
  <si>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</si>
  <si>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</si>
  <si>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</si>
  <si>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</si>
  <si>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</si>
  <si>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</si>
  <si>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</si>
  <si>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</si>
  <si>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</si>
  <si>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</si>
  <si>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</si>
  <si>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</si>
  <si>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</si>
  <si>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</si>
  <si>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</si>
  <si>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</si>
  <si>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</si>
  <si>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</si>
  <si>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</si>
  <si>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</si>
  <si>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</si>
  <si>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</si>
  <si>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</si>
  <si>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</si>
  <si>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</si>
  <si>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</si>
  <si>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</si>
  <si>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</si>
  <si>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</si>
  <si>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</si>
  <si>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</si>
  <si>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</si>
  <si>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</si>
  <si>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</si>
  <si>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</si>
  <si>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</si>
  <si>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</si>
  <si>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</si>
  <si>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</si>
  <si>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</si>
  <si>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</si>
  <si>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</si>
  <si>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</si>
  <si>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</si>
  <si>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</si>
  <si>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</si>
  <si>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</si>
  <si>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</si>
  <si>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</si>
  <si>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</si>
  <si>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</si>
  <si>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</si>
  <si>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</si>
  <si>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</si>
  <si>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</si>
  <si>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</si>
  <si>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</si>
  <si>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</si>
  <si>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</si>
  <si>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</si>
  <si>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</si>
  <si>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</si>
  <si>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</si>
  <si>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</si>
  <si>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</si>
  <si>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</si>
  <si>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</si>
  <si>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</si>
  <si>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</si>
  <si>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</si>
  <si>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</si>
  <si>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</si>
  <si>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</si>
  <si>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</si>
  <si>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</si>
  <si>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</si>
  <si>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</si>
  <si>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</si>
  <si>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</si>
  <si>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</si>
  <si>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</si>
  <si>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</si>
  <si>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</si>
  <si>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</si>
  <si>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</si>
  <si>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</si>
  <si>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</si>
  <si>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</si>
  <si>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</si>
  <si>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</si>
  <si>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</si>
  <si>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</si>
  <si>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</si>
  <si>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</si>
  <si>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</si>
  <si>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</si>
  <si>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</si>
  <si>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</si>
  <si>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</si>
  <si>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</si>
  <si>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</si>
  <si>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</si>
  <si>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</si>
  <si>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</si>
  <si>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</si>
  <si>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</si>
  <si>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</si>
  <si>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</si>
  <si>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</si>
  <si>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</si>
  <si>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</si>
  <si>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</si>
  <si>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</si>
  <si>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</si>
  <si>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</si>
  <si>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</si>
  <si>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</si>
  <si>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</si>
  <si>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</si>
  <si>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</si>
  <si>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</si>
  <si>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</si>
  <si>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</si>
  <si>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</si>
  <si>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</si>
  <si>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</si>
  <si>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</si>
  <si>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</si>
  <si>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</si>
  <si>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</si>
  <si>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</si>
  <si>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</si>
  <si>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</si>
  <si>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</si>
  <si>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</si>
  <si>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</si>
  <si>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</si>
  <si>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</si>
  <si>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</si>
  <si>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</si>
  <si>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</si>
  <si>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</si>
  <si>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</si>
  <si>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</si>
  <si>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</si>
  <si>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</si>
  <si>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</si>
  <si>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</si>
  <si>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</si>
  <si>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</si>
  <si>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</si>
  <si>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</si>
  <si>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</si>
  <si>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</si>
  <si>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</si>
  <si>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</si>
  <si>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</si>
  <si>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</si>
  <si>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</si>
  <si>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</si>
  <si>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</si>
  <si>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</si>
  <si>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</si>
  <si>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</si>
  <si>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</si>
  <si>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</si>
  <si>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</si>
  <si>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</si>
  <si>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</si>
  <si>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</si>
  <si>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</si>
  <si>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</si>
  <si>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</si>
  <si>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</si>
  <si>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</si>
  <si>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</si>
  <si>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</si>
  <si>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</si>
  <si>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</si>
  <si>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</si>
  <si>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</si>
  <si>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</si>
  <si>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</si>
  <si>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</si>
  <si>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</si>
  <si>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</si>
  <si>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</si>
  <si>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</si>
  <si>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</si>
  <si>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</si>
  <si>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</si>
  <si>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</si>
  <si>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</si>
  <si>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</si>
  <si>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</si>
  <si>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</si>
  <si>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</si>
  <si>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</si>
  <si>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</si>
  <si>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</si>
  <si>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</si>
  <si>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</si>
  <si>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</si>
  <si>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</si>
  <si>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</si>
  <si>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</si>
  <si>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</si>
  <si>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</si>
  <si>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</si>
  <si>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</si>
  <si>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</si>
  <si>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</si>
  <si>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</si>
  <si>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</si>
  <si>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</si>
  <si>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</si>
  <si>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</si>
  <si>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</si>
  <si>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</si>
  <si>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</si>
  <si>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</si>
  <si>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</si>
  <si>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</si>
  <si>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</si>
  <si>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</si>
  <si>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</si>
  <si>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</si>
  <si>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</si>
  <si>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</si>
  <si>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</si>
  <si>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</si>
  <si>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</si>
  <si>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</si>
  <si>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</si>
  <si>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</si>
  <si>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</si>
  <si>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</si>
  <si>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</si>
  <si>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</si>
  <si>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</si>
  <si>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</si>
  <si>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</si>
  <si>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</si>
  <si>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</si>
  <si>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</si>
  <si>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</si>
  <si>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</si>
  <si>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</si>
  <si>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</si>
  <si>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</si>
  <si>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</si>
  <si>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</si>
  <si>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</si>
  <si>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</si>
  <si>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</si>
  <si>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</si>
  <si>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</si>
  <si>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</si>
  <si>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</si>
  <si>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</si>
  <si>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</si>
  <si>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</si>
  <si>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</si>
  <si>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</si>
  <si>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</si>
  <si>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</si>
  <si>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</si>
  <si>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</si>
  <si>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</si>
  <si>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</si>
  <si>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</si>
  <si>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</si>
  <si>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</si>
  <si>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</si>
  <si>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</si>
  <si>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</si>
  <si>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</si>
  <si>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</si>
  <si>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</si>
  <si>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</si>
  <si>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</si>
  <si>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</si>
  <si>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</si>
  <si>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</si>
  <si>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</si>
  <si>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</si>
  <si>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</si>
  <si>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</si>
  <si>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</si>
  <si>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</si>
  <si>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</si>
  <si>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</si>
  <si>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</si>
  <si>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</si>
  <si>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</si>
  <si>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</si>
  <si>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</si>
  <si>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</si>
  <si>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</si>
  <si>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</si>
  <si>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</si>
  <si>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</si>
  <si>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</si>
  <si>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</si>
  <si>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</si>
  <si>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</si>
  <si>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</si>
  <si>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</si>
  <si>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</si>
  <si>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</si>
  <si>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</si>
  <si>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</si>
  <si>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</si>
  <si>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</si>
  <si>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</si>
  <si>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</si>
  <si>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</si>
  <si>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</si>
  <si>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</si>
  <si>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</si>
  <si>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</si>
  <si>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</si>
  <si>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</si>
  <si>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</si>
  <si>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</si>
  <si>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</si>
  <si>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</si>
  <si>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</si>
  <si>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</si>
  <si>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</si>
  <si>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</si>
  <si>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</si>
  <si>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</si>
  <si>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</si>
  <si>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</si>
  <si>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</si>
  <si>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</si>
  <si>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</si>
  <si>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</si>
  <si>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</si>
  <si>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</si>
  <si>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</si>
  <si>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</si>
  <si>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</si>
  <si>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</si>
  <si>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</si>
  <si>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</si>
  <si>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</si>
  <si>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</si>
  <si>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</si>
  <si>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</si>
  <si>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</si>
  <si>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</si>
  <si>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</si>
  <si>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</si>
  <si>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</si>
  <si>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</si>
  <si>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</si>
  <si>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</si>
  <si>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</si>
  <si>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</si>
  <si>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</si>
  <si>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</si>
  <si>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</si>
  <si>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</si>
  <si>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</si>
  <si>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</si>
  <si>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</si>
  <si>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</si>
  <si>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</si>
  <si>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</si>
  <si>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</si>
  <si>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</si>
  <si>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</si>
  <si>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</si>
  <si>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</si>
  <si>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</si>
  <si>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</si>
  <si>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</si>
  <si>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</si>
  <si>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</si>
  <si>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</si>
  <si>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</si>
  <si>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</si>
  <si>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</si>
  <si>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</si>
  <si>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</si>
  <si>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</si>
  <si>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</si>
  <si>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</si>
  <si>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</si>
  <si>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</si>
  <si>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</si>
  <si>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</si>
  <si>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</si>
  <si>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</si>
  <si>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</si>
  <si>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</si>
  <si>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</si>
  <si>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</si>
  <si>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</si>
  <si>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</si>
  <si>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</si>
  <si>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</si>
  <si>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</si>
  <si>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</si>
  <si>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</si>
  <si>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</si>
  <si>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</si>
  <si>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</si>
  <si>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</si>
  <si>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</si>
  <si>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</si>
  <si>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</si>
  <si>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</si>
  <si>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</si>
  <si>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</si>
  <si>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</si>
  <si>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</si>
  <si>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</si>
  <si>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</si>
  <si>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</si>
  <si>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</si>
  <si>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</si>
  <si>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</si>
  <si>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</si>
  <si>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</si>
  <si>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</si>
  <si>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</si>
  <si>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</si>
  <si>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</si>
  <si>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</si>
  <si>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</si>
  <si>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</si>
  <si>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</si>
  <si>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</si>
  <si>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</si>
  <si>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</si>
  <si>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</si>
  <si>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</si>
  <si>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</si>
  <si>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</si>
  <si>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</si>
  <si>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</si>
  <si>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</si>
  <si>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</si>
  <si>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</si>
  <si>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</si>
  <si>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</si>
  <si>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</si>
  <si>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</si>
  <si>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</si>
  <si>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</si>
  <si>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</si>
  <si>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</si>
  <si>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</si>
  <si>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</si>
  <si>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</si>
  <si>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</si>
  <si>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</si>
  <si>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</si>
  <si>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</si>
  <si>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</si>
  <si>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</si>
  <si>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</si>
  <si>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</si>
  <si>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</si>
  <si>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</si>
  <si>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</si>
  <si>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</si>
  <si>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</si>
  <si>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</si>
  <si>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</si>
  <si>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</si>
  <si>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</si>
  <si>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</si>
  <si>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</si>
  <si>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</si>
  <si>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</si>
  <si>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</si>
  <si>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</si>
  <si>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</si>
  <si>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</si>
  <si>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</si>
  <si>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</si>
  <si>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</si>
  <si>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</si>
  <si>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</si>
  <si>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</si>
  <si>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</si>
  <si>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</si>
  <si>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</si>
  <si>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</si>
  <si>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</si>
  <si>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</si>
  <si>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</si>
  <si>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</si>
  <si>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</si>
  <si>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</si>
  <si>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</si>
  <si>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</si>
  <si>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</si>
  <si>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</si>
  <si>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</si>
  <si>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</si>
  <si>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</si>
  <si>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</si>
  <si>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</si>
  <si>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</si>
  <si>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</si>
  <si>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</si>
  <si>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</si>
  <si>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</si>
  <si>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</si>
  <si>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</si>
  <si>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</si>
  <si>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</si>
  <si>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</si>
  <si>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</si>
  <si>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</si>
  <si>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</si>
  <si>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</si>
  <si>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</si>
  <si>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</si>
  <si>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</si>
  <si>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</si>
  <si>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</si>
  <si>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</si>
  <si>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</si>
  <si>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</si>
  <si>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</si>
  <si>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</si>
  <si>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</si>
  <si>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</si>
  <si>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</si>
  <si>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</si>
  <si>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</si>
  <si>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</si>
  <si>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</si>
  <si>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</si>
  <si>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</si>
  <si>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</si>
  <si>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</si>
  <si>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</si>
  <si>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</si>
  <si>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</si>
  <si>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</si>
  <si>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</si>
  <si>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</si>
  <si>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</si>
  <si>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</si>
  <si>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</si>
  <si>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</si>
  <si>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</si>
  <si>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</si>
  <si>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</si>
  <si>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</si>
  <si>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</si>
  <si>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</si>
  <si>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</si>
  <si>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</si>
  <si>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</si>
  <si>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</si>
  <si>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</si>
  <si>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</si>
  <si>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</si>
  <si>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</si>
  <si>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</si>
  <si>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</si>
  <si>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</si>
  <si>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</si>
  <si>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</si>
  <si>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</si>
  <si>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</si>
  <si>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</si>
  <si>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</si>
  <si>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</si>
  <si>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</si>
  <si>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</si>
  <si>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</si>
  <si>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</si>
  <si>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</si>
  <si>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</si>
  <si>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</si>
  <si>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</si>
  <si>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</si>
  <si>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</si>
  <si>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</si>
  <si>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</si>
  <si>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</si>
  <si>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</si>
  <si>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</si>
  <si>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</si>
  <si>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</si>
  <si>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</si>
  <si>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</si>
  <si>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</si>
  <si>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</si>
  <si>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</si>
  <si>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</si>
  <si>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</si>
  <si>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</si>
  <si>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</si>
  <si>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</si>
  <si>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</si>
  <si>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</si>
  <si>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</si>
  <si>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</si>
  <si>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</si>
  <si>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</si>
  <si>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</si>
  <si>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</si>
  <si>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</si>
  <si>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</si>
  <si>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</si>
  <si>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</si>
  <si>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</si>
  <si>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</si>
  <si>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</si>
  <si>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</si>
  <si>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</si>
  <si>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</si>
  <si>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</si>
  <si>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</si>
  <si>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</si>
  <si>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</si>
  <si>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</si>
  <si>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</si>
  <si>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</si>
  <si>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</si>
  <si>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</si>
  <si>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</si>
  <si>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</si>
  <si>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</si>
  <si>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</si>
  <si>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</si>
  <si>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</si>
  <si>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</si>
  <si>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</si>
  <si>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</si>
  <si>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</si>
  <si>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</si>
  <si>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</si>
  <si>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</si>
  <si>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</si>
  <si>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</si>
  <si>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</si>
  <si>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</si>
  <si>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</si>
  <si>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</si>
  <si>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</si>
  <si>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</si>
  <si>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</si>
  <si>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</si>
  <si>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</si>
  <si>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</si>
  <si>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</si>
  <si>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</si>
  <si>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</si>
  <si>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</si>
  <si>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</si>
  <si>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</si>
  <si>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</si>
  <si>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</si>
  <si>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</si>
  <si>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</si>
  <si>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</si>
  <si>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</si>
  <si>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</si>
  <si>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</si>
  <si>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</si>
  <si>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</si>
  <si>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</si>
  <si>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</si>
  <si>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</si>
  <si>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</si>
  <si>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</si>
  <si>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</si>
  <si>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</si>
  <si>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</si>
  <si>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</si>
  <si>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</si>
  <si>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</si>
  <si>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</si>
  <si>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</si>
  <si>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</si>
  <si>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</si>
  <si>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</si>
  <si>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</si>
  <si>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</si>
  <si>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</si>
  <si>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</si>
  <si>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</si>
  <si>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</si>
  <si>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</si>
  <si>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</si>
  <si>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</si>
  <si>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</si>
  <si>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</si>
  <si>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</si>
  <si>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</si>
  <si>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</si>
  <si>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</si>
  <si>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</si>
  <si>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</si>
  <si>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</si>
  <si>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</si>
  <si>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</si>
  <si>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</si>
  <si>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</si>
  <si>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</si>
  <si>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</si>
  <si>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</si>
  <si>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</si>
  <si>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</si>
  <si>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</si>
  <si>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</si>
  <si>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</si>
  <si>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</si>
  <si>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</si>
  <si>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</si>
  <si>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</si>
  <si>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</si>
  <si>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</si>
  <si>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</si>
  <si>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</si>
  <si>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</si>
  <si>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</si>
  <si>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</si>
  <si>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</si>
  <si>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</si>
  <si>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</si>
  <si>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</si>
  <si>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</si>
  <si>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</si>
  <si>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</si>
  <si>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</si>
  <si>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</si>
  <si>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</si>
  <si>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</si>
  <si>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</si>
  <si>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</si>
  <si>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</si>
  <si>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</si>
  <si>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</si>
  <si>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</si>
  <si>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</si>
  <si>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</si>
  <si>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</si>
  <si>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</si>
  <si>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</si>
  <si>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</si>
  <si>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</si>
  <si>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</si>
  <si>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</si>
  <si>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</si>
  <si>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</si>
  <si>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</si>
  <si>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</si>
  <si>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</si>
  <si>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</si>
  <si>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</si>
  <si>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</si>
  <si>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</si>
  <si>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</si>
  <si>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</si>
  <si>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</si>
  <si>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</si>
  <si>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</si>
  <si>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</si>
  <si>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</si>
  <si>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</si>
  <si>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</si>
  <si>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</si>
  <si>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</si>
  <si>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</si>
  <si>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</si>
  <si>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</si>
  <si>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</si>
  <si>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</si>
  <si>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</si>
  <si>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</si>
  <si>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</si>
  <si>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</si>
  <si>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</si>
  <si>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</si>
  <si>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</si>
  <si>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</si>
  <si>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</si>
  <si>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</si>
  <si>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</si>
  <si>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</si>
  <si>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</si>
  <si>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</si>
  <si>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</si>
  <si>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</si>
  <si>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</si>
  <si>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</si>
  <si>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</si>
  <si>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</si>
  <si>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</si>
  <si>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</si>
  <si>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</si>
  <si>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</si>
  <si>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</si>
  <si>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</si>
  <si>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</si>
  <si>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</si>
  <si>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</si>
  <si>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</si>
  <si>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</si>
  <si>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</si>
  <si>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 2025-12-12 06:21:44</t>
  </si>
  <si>
    <t xml:space="preserve">site located inside Military base , access issue / team will check at 8 AM / team engaged to check	</t>
  </si>
  <si>
    <t>PCM-20251212-00000297</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</si>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</sst>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8" totalsRowShown="0" headerRowDxfId="13" tableBorderDxfId="12">
  <autoFilter ref="A1:L34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340.38369155092369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46003.33211747685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46003.33211747685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46003.33211747685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46003.33211747685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46003.33211747685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46003.33211747685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46003.33211747685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46003.33211747685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46003.33211747685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46003.33211747685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46003.33211747685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46003.33211747685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46003.33211747685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46003.33211747685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46003.33211747685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46003.33211747685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46003.33211747685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46003.33211747685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46003.33211747685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46003.33211747685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46003.33211747685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46003.33211747685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46003.33211747685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46003.33211747685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46003.33211747685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46003.33211747685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46003.33211747685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46003.33211747685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46003.33211747685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46003.33211747685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46003.33211747685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46003.33211747685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46003.33211747685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46003.33211747685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46003.33211747685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46003.33211747685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46003.33211747685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46003.33211747685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46003.33211747685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46003.33211747685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46003.33211747685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46003.33211747685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46003.33211747685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46003.33211747685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46003.33211747685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46003.33211747685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46003.33211747685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46003.33211747685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46003.33211747685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46003.33211747685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46003.33211747685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46003.33211747685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46003.33211747685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46003.33211747685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46003.33211747685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46003.33211747685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46003.33211747685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46003.33211747685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46003.33211747685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46003.33211747685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46003.33211747685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46003.33211747685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46003.33211747685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46003.33211747685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46003.33211747685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46003.33211747685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46003.33211747685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46003.33211747685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46003.33211747685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46003.33211747685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46003.33211747685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46003.33211747685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46003.33211747685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46003.33211747685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46003.33211747685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46003.33211747685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46003.33211747685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46003.33211747685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46003.33211747685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46003.33211747685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46003.33211747685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46003.33211747685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46003.33211747685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46003.33211747685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46003.33211747685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46003.33211747685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46003.33211747685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46003.33211747685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46003.33211747685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46003.33211747685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46003.33211747685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46003.33211747685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46003.33211747685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46003.33211747685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46003.33211747685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46003.33211747685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46003.33211747685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46003.33211747685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46003.33211747685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46003.33211747685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46003.33211747685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46003.33211747685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46003.33211747685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46003.33211747685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46003.33211747685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46003.33211747685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46003.33211747685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46003.33211747685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46003.33211747685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46003.33211747685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46003.33211747685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46003.33211747685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46003.33211747685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46003.33211747685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46003.33211747685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46003.33211747685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46003.33211747685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46003.33211747685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46003.33211747685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46003.33211747685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46003.33211747685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46003.33211747685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46003.33211747685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46003.33211747685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46003.33211747685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46003.33211747685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46003.33211747685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8A13B412-D362-42EF-9952-1188883113F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K11" sqref="K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178.33227951388835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18.944698495368357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5.9767355324074742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2.5002077546305372</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46003.33211747685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46003.33211747685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46003.33211747685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46003.33211747685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46003.33211747685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46003.33211747685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46003.33211747685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46003.33211747685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46003.33211747685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46003.33211747685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46003.33211747685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46003.33211747685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46003.33211747685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46003.33211747685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46003.33211747685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46003.33211747685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46003.33211747685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46003.33211747685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46003.33211747685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46003.33211747685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46003.33211747685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46003.33211747685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46003.33211747685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46003.33211747685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46003.33211747685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46003.33211747685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46003.33211747685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46003.33211747685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46003.33211747685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46003.33211747685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46003.33211747685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46003.33211747685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46003.33211747685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46003.33211747685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46003.33211747685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46003.33211747685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46003.33211747685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46003.33211747685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46003.33211747685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46003.33211747685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46003.33211747685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46003.33211747685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46003.33211747685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46003.33211747685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46003.33211747685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46003.33211747685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46003.33211747685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46003.33211747685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46003.33211747685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46003.33211747685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46003.33211747685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46003.33211747685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46003.33211747685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46003.33211747685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46003.33211747685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46003.33211747685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46003.33211747685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46003.33211747685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46003.33211747685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46003.33211747685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46003.33211747685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46003.33211747685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46003.33211747685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46003.33211747685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46003.33211747685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46003.33211747685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46003.33211747685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46003.33211747685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46003.33211747685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46003.33211747685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46003.33211747685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46003.33211747685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46003.33211747685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46003.33211747685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46003.33211747685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46003.33211747685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46003.33211747685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46003.33211747685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46003.33211747685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46003.33211747685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46003.33211747685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46003.33211747685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46003.33211747685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46003.33211747685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46003.33211747685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46003.33211747685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46003.33211747685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46003.33211747685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46003.33211747685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46003.33211747685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46003.33211747685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46003.33211747685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46003.33211747685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46003.33211747685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46003.33211747685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46003.33211747685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46003.33211747685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46003.33211747685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46003.33211747685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46003.33211747685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46003.33211747685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46003.33211747685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46003.33211747685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46003.33211747685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46003.33211747685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46003.33211747685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46003.33211747685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46003.33211747685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46003.33211747685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46003.33211747685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46003.33211747685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46003.33211747685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46003.33211747685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46003.33211747685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46003.33211747685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46003.33211747685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46003.33211747685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46003.33211747685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46003.33211747685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46003.33211747685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46003.33211747685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46003.33211747685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46003.33211747685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46003.33211747685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46003.33211747685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46003.33211747685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46003.33211747685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46003.33211747685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46003.33211747685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46003.33211747685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46003.33211747685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46003.33211747685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46003.33211747685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46003.33211747685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46003.33211747685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46003.33211747685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46003.33211747685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46003.33211747685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46003.33211747685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46003.33211747685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46003.33211747685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46003.33211747685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46003.33211747685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46003.33211747685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46003.33211747685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46003.33211747685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46003.33211747685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46003.33211747685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46003.33211747685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46003.33211747685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46003.33211747685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46003.33211747685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46003.33211747685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46003.33211747685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46003.33211747685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46003.33211747685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46003.33211747685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46003.33211747685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46003.33211747685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46003.33211747685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46003.33211747685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46003.33211747685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46003.33211747685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46003.33211747685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46003.33211747685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46003.33211747685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46003.33211747685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46003.33211747685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46003.33211747685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46003.33211747685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46003.33211747685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46003.33211747685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46003.33211747685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46003.33211747685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46003.33211747685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46003.33211747685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46003.33211747685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46003.33211747685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46003.33211747685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46003.33211747685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46003.33211747685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46003.33211747685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46003.33211747685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46003.33211747685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46003.33211747685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46003.33211747685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46003.33211747685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46003.33211747685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46003.33211747685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46003.33211747685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46003.33211747685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46003.33211747685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46003.33211747685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46003.33211747685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46003.33211747685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46003.33211747685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46003.33211747685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46003.33211747685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46003.33211747685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46003.33211747685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46003.33211747685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46003.33211747685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46003.33211747685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46003.33211747685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46003.33211747685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46003.33211747685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46003.33211747685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46003.33211747685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46003.33211747685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46003.33211747685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46003.33211747685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46003.33211747685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46003.33211747685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46003.33211747685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46003.33211747685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46003.33211747685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46003.33211747685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46003.33211747685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46003.33211747685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46003.33211747685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46003.33211747685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46003.33211747685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46003.33211747685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46003.33211747685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46003.33211747685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46003.33211747685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46003.33211747685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46003.33211747685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46003.33211747685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46003.33211747685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46003.33211747685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46003.33211747685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46003.33211747685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46003.33211747685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46003.33211747685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46003.33211747685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46003.33211747685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46003.33211747685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46003.33211747685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46003.33211747685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46003.33211747685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46003.33211747685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46003.33211747685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46003.33211747685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46003.33211747685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46003.33211747685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46003.33211747685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46003.33211747685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46003.33211747685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46003.33211747685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46003.33211747685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46003.33211747685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46003.33211747685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46003.33211747685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46003.33211747685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46003.33211747685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46003.33211747685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46003.33211747685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46003.33211747685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46003.33211747685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46003.33211747685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46003.33211747685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46003.33211747685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46003.33211747685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46003.33211747685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46003.33211747685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46003.33211747685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46003.33211747685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46003.33211747685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46003.33211747685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46003.33211747685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46003.33211747685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46003.33211747685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46003.33211747685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46003.33211747685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46003.33211747685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46003.33211747685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46003.33211747685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46003.33211747685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46003.33211747685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46003.33211747685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46003.33211747685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46003.33211747685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46003.33211747685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46003.33211747685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46003.33211747685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46003.33211747685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46003.33211747685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46003.33211747685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46003.33211747685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46003.33211747685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46003.33211747685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46003.33211747685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46003.33211747685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46003.33211747685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46003.33211747685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46003.33211747685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46003.33211747685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46003.33211747685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46003.33211747685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46003.33211747685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46003.33211747685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46003.33211747685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46003.33211747685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46003.33211747685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46003.33211747685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46003.33211747685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46003.33211747685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46003.33211747685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46003.33211747685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46003.33211747685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46003.33211747685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46003.33211747685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46003.33211747685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46003.33211747685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46003.33211747685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46003.33211747685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46003.33211747685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46003.33211747685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46003.33211747685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46003.33211747685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46003.33211747685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46003.33211747685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46003.33211747685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46003.33211747685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46003.33211747685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46003.33211747685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46003.33211747685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46003.33211747685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46003.33211747685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46003.33211747685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46003.33211747685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46003.33211747685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46003.33211747685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46003.33211747685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46003.33211747685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46003.33211747685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46003.33211747685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46003.33211747685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46003.33211747685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46003.33211747685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46003.33211747685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46003.33211747685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46003.33211747685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46003.33211747685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46003.33211747685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46003.33211747685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46003.33211747685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46003.33211747685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46003.33211747685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46003.33211747685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46003.33211747685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46003.33211747685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46003.33211747685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46003.33211747685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46003.33211747685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46003.33211747685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46003.33211747685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46003.33211747685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46003.33211747685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46003.33211747685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46003.33211747685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46003.33211747685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46003.33211747685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46003.33211747685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46003.33211747685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46003.33211747685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46003.33211747685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46003.33211747685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46003.33211747685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46003.33211747685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46003.33211747685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46003.33211747685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46003.33211747685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46003.33211747685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46003.33211747685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46003.33211747685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46003.33211747685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46003.33211747685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46003.33211747685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46003.33211747685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46003.33211747685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46003.33211747685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46003.33211747685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46003.33211747685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46003.33211747685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46003.33211747685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46003.33211747685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46003.33211747685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46003.33211747685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46003.33211747685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46003.33211747685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46003.33211747685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46003.33211747685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46003.33211747685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46003.33211747685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46003.33211747685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46003.33211747685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46003.33211747685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46003.33211747685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46003.33211747685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46003.33211747685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46003.33211747685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46003.33211747685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46003.33211747685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46003.33211747685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46003.33211747685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46003.33211747685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46003.33211747685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46003.33211747685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46003.33211747685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46003.33211747685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46003.33211747685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46003.33211747685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46003.33211747685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46003.33211747685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46003.33211747685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46003.33211747685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46003.33211747685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46003.33211747685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46003.33211747685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46003.33211747685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46003.33211747685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46003.33211747685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46003.33211747685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46003.33211747685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46003.33211747685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46003.33211747685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46003.33211747685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46003.33211747685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46003.33211747685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46003.33211747685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46003.33211747685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46003.33211747685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46003.33211747685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46003.33211747685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46003.33211747685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46003.33211747685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46003.33211747685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46003.33211747685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46003.33211747685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46003.33211747685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46003.33211747685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46003.33211747685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46003.33211747685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46003.33211747685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46003.33211747685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46003.33211747685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46003.33211747685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46003.33211747685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46003.33211747685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46003.33211747685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46003.33211747685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46003.33211747685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46003.33211747685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46003.33211747685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46003.33211747685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46003.33211747685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46003.33211747685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46003.33211747685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46003.33211747685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46003.33211747685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46003.33211747685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46003.33211747685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46003.33211747685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46003.33211747685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46003.33211747685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46003.33211747685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46003.33211747685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46003.33211747685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46003.33211747685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46003.33211747685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46003.33211747685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46003.33211747685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46003.33211747685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46003.33211747685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46003.33211747685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46003.33211747685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46003.33211747685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46003.33211747685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46003.33211747685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46003.33211747685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46003.33211747685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46003.33211747685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46003.33211747685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46003.33211747685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46003.33211747685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46003.33211747685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46003.33211747685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46003.33211747685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46003.33211747685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46003.33211747685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46003.33211747685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46003.33211747685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46003.33211747685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46003.33211747685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46003.33211747685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46003.33211747685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46003.33211747685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46003.33211747685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46003.33211747685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46003.33211747685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46003.33211747685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46003.33211747685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46003.33211747685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46003.33211747685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46003.33211747685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46003.33211747685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46003.33211747685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46003.33211747685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46003.33211747685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46003.33211747685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46003.33211747685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46003.33211747685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46003.33211747685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46003.33211747685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46003.33211747685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46003.33211747685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46003.33211747685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46003.33211747685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46003.33211747685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46003.33211747685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46003.33211747685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46003.33211747685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46003.33211747685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46003.33211747685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46003.33211747685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46003.33211747685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46003.33211747685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46003.33211747685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46003.33211747685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46003.33211747685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46003.33211747685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46003.33211747685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46003.33211747685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46003.33211747685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46003.33211747685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46003.33211747685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46003.33211747685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46003.33211747685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46003.33211747685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46003.33211747685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46003.33211747685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46003.33211747685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46003.33211747685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46003.33211747685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46003.33211747685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46003.33211747685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46003.33211747685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46003.33211747685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46003.33211747685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46003.33211747685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46003.33211747685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46003.33211747685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46003.33211747685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46003.33211747685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46003.33211747685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46003.33211747685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46003.33211747685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46003.33211747685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46003.33211747685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46003.33211747685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46003.33211747685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46003.33211747685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46003.33211747685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46003.33211747685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46003.33211747685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46003.33211747685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46003.33211747685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46003.33211747685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46003.33211747685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46003.33211747685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46003.33211747685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46003.33211747685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46003.33211747685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46003.33211747685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46003.33211747685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46003.33211747685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46003.33211747685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46003.33211747685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46003.33211747685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46003.33211747685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46003.33211747685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46003.33211747685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46003.33211747685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46003.33211747685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46003.33211747685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46003.33211747685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46003.33211747685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46003.33211747685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46003.33211747685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46003.33211747685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46003.33211747685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46003.33211747685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46003.33211747685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46003.33211747685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46003.33211747685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46003.33211747685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46003.33211747685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46003.33211747685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46003.33211747685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46003.33211747685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46003.33211747685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46003.33211747685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46003.33211747685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46003.33211747685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46003.33211747685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46003.33211747685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46003.33211747685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46003.33211747685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46003.33211747685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46003.33211747685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46003.33211747685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46003.33211747685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46003.33211747685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46003.33211747685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46003.33211747685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46003.33211747685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46003.33211747685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46003.33211747685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46003.33211747685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46003.33211747685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46003.33211747685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46003.33211747685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46003.33211747685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46003.33211747685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46003.33211747685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46003.33211747685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46003.33211747685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46003.33211747685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46003.33211747685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46003.33211747685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46003.33211747685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46003.33211747685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46003.33211747685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46003.33211747685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46003.33211747685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46003.33211747685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46003.33211747685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46003.33211747685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46003.33211747685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46003.33211747685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46003.33211747685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46003.33211747685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46003.33211747685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46003.33211747685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46003.33211747685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46003.33211747685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46003.33211747685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46003.33211747685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46003.33211747685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46003.33211747685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46003.33211747685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46003.33211747685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46003.33211747685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46003.33211747685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46003.33211747685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46003.33211747685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46003.33211747685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46003.33211747685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46003.33211747685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46003.33211747685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46003.33211747685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46003.33211747685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46003.33211747685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46003.33211747685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46003.33211747685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46003.33211747685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46003.33211747685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46003.33211747685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46003.33211747685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46003.33211747685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46003.33211747685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46003.33211747685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46003.33211747685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46003.33211747685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46003.33211747685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46003.33211747685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46003.33211747685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46003.33211747685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46003.33211747685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46003.33211747685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46003.33211747685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46003.33211747685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46003.33211747685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46003.33211747685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46003.33211747685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46003.33211747685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46003.33211747685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46003.33211747685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46003.33211747685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46003.33211747685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46003.33211747685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46003.33211747685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46003.33211747685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46003.33211747685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46003.33211747685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46003.33211747685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46003.33211747685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46003.33211747685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46003.33211747685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46003.33211747685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46003.33211747685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46003.33211747685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46003.33211747685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46003.33211747685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46003.33211747685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46003.33211747685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46003.33211747685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46003.33211747685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46003.33211747685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46003.33211747685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46003.33211747685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46003.33211747685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46003.33211747685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46003.33211747685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46003.33211747685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46003.33211747685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46003.33211747685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46003.33211747685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46003.33211747685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46003.33211747685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46003.33211747685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46003.33211747685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46003.33211747685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46003.33211747685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46003.33211747685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46003.33211747685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46003.33211747685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46003.33211747685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46003.33211747685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46003.33211747685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46003.33211747685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46003.33211747685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46003.33211747685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46003.33211747685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46003.33211747685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46003.33211747685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46003.33211747685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46003.33211747685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46003.33211747685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46003.33211747685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46003.33211747685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46003.33211747685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46003.33211747685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46003.33211747685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46003.33211747685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46003.33211747685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46003.33211747685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46003.33211747685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46003.33211747685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46003.33211747685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46003.33211747685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46003.33211747685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46003.33211747685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46003.33211747685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46003.33211747685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46003.33211747685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46003.33211747685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46003.33211747685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46003.33211747685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46003.33211747685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46003.33211747685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46003.33211747685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46003.33211747685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46003.33211747685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46003.33211747685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46003.33211747685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46003.33211747685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46003.33211747685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46003.33211747685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46003.33211747685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46003.33211747685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46003.33211747685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46003.33211747685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46003.33211747685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46003.33211747685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46003.33211747685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46003.33211747685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46003.33211747685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46003.33211747685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46003.33211747685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46003.33211747685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46003.33211747685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46003.33211747685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46003.33211747685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46003.33211747685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46003.33211747685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46003.33211747685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46003.33211747685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46003.33211747685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46003.33211747685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46003.33211747685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46003.33211747685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46003.33211747685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46003.33211747685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46003.33211747685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46003.33211747685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46003.33211747685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46003.33211747685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46003.33211747685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46003.33211747685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46003.33211747685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46003.33211747685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46003.33211747685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46003.33211747685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46003.33211747685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46003.33211747685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46003.33211747685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46003.33211747685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46003.33211747685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46003.33211747685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46003.33211747685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46003.33211747685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46003.33211747685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46003.33211747685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46003.33211747685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46003.33211747685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46003.33211747685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46003.33211747685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46003.33211747685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46003.33211747685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46003.33211747685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46003.33211747685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46003.33211747685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46003.33211747685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46003.33211747685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46003.33211747685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46003.33211747685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46003.33211747685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46003.33211747685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46003.33211747685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46003.33211747685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46003.33211747685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46003.33211747685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46003.33211747685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46003.33211747685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46003.33211747685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46003.33211747685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46003.33211747685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46003.33211747685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46003.33211747685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46003.33211747685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46003.33211747685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46003.33211747685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46003.33211747685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46003.33211747685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46003.33211747685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46003.33211747685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46003.33211747685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46003.33211747685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46003.33211747685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46003.33211747685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46003.33211747685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46003.33211747685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46003.33211747685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46003.33211747685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46003.33211747685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46003.33211747685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46003.33211747685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46003.33211747685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46003.33211747685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46003.33211747685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46003.33211747685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46003.33211747685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46003.33211747685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46003.33211747685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46003.33211747685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46003.33211747685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46003.33211747685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46003.33211747685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46003.33211747685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46003.33211747685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46003.33211747685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46003.33211747685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46003.33211747685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46003.33211747685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46003.33211747685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46003.33211747685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46003.33211747685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46003.33211747685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46003.33211747685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46003.33211747685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46003.33211747685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46003.33211747685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46003.33211747685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46003.33211747685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46003.33211747685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46003.33211747685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46003.33211747685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46003.33211747685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46003.33211747685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46003.33211747685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46003.33211747685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46003.33211747685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46003.33211747685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46003.33211747685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46003.33211747685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46003.33211747685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46003.33211747685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46003.33211747685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46003.33211747685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46003.33211747685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46003.33211747685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46003.33211747685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46003.33211747685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46003.33211747685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46003.33211747685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46003.33211747685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46003.33211747685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46003.33211747685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46003.33211747685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46003.33211747685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46003.33211747685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46003.33211747685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46003.33211747685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46003.33211747685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46003.33211747685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46003.33211747685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46003.33211747685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46003.33211747685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46003.33211747685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46003.33211747685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46003.33211747685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46003.33211747685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46003.33211747685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46003.33211747685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46003.33211747685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46003.33211747685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46003.33211747685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46003.33211747685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46003.33211747685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46003.33211747685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46003.33211747685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46003.33211747685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46003.33211747685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46003.33211747685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46003.33211747685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46003.33211747685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46003.33211747685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46003.33211747685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46003.33211747685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46003.33211747685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46003.33211747685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46003.33211747685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46003.33211747685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46003.33211747685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46003.33211747685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46003.33211747685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46003.33211747685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46003.33211747685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46003.33211747685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46003.33211747685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46003.33211747685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46003.33211747685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46003.33211747685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46003.33211747685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46003.33211747685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46003.33211747685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46003.33211747685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46003.33211747685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46003.33211747685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46003.33211747685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46003.33211747685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46003.33211747685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46003.33211747685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46003.33211747685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46003.33211747685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46003.33211747685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46003.33211747685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46003.33211747685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46003.33211747685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46003.33211747685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46003.33211747685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46003.33211747685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46003.33211747685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46003.33211747685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46003.33211747685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46003.33211747685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46003.33211747685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46003.33211747685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46003.33211747685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46003.33211747685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46003.33211747685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46003.33211747685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46003.33211747685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46003.33211747685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46003.33211747685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46003.33211747685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46003.33211747685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46003.33211747685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46003.33211747685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46003.33211747685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46003.33211747685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46003.33211747685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46003.33211747685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46003.33211747685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46003.33211747685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46003.33211747685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46003.33211747685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46003.33211747685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46003.33211747685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46003.33211747685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46003.33211747685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46003.33211747685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46003.33211747685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46003.33211747685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46003.33211747685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46003.33211747685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46003.33211747685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46003.33211747685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46003.33211747685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46003.33211747685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46003.33211747685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46003.33211747685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46003.33211747685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46003.33211747685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46003.33211747685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46003.33211747685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46003.33211747685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46003.33211747685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46003.33211747685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46003.33211747685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46003.33211747685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46003.33211747685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46003.33211747685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46003.33211747685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46003.33211747685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46003.33211747685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46003.33211747685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46003.33211747685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46003.33211747685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46003.33211747685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46003.33211747685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46003.33211747685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46003.33211747685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46003.33211747685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46003.33211747685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46003.33211747685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46003.33211747685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46003.33211747685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46003.33211747685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46003.33211747685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46003.33211747685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46003.33211747685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46003.33211747685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46003.33211747685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46003.33211747685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46003.33211747685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46003.33211747685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46003.33211747685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46003.33211747685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46003.33211747685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46003.33211747685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46003.33211747685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46003.33211747685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46003.33211747685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46003.33211747685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299.85139988425362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4.5379739583295304</v>
      </c>
      <c r="H3" s="91">
        <v>45998.664027777777</v>
      </c>
      <c r="I3" s="106" t="str">
        <f>IFERROR(VLOOKUP(D3,DB!A:F,6,0),"")</f>
        <v>SCECO</v>
      </c>
      <c r="J3" s="106" t="str">
        <f>IFERROR(VLOOKUP(D3,DB!A:G,7,0),"")</f>
        <v>Vandalized</v>
      </c>
      <c r="K3" s="93" t="s">
        <v>39124</v>
      </c>
      <c r="L3" s="87" t="str">
        <f>IFERROR(VLOOKUP(D3,DB!A:I,9,0),"")</f>
        <v>Latis</v>
      </c>
    </row>
    <row r="4" spans="1:16" ht="15" customHeight="1">
      <c r="A4" s="106"/>
      <c r="B4" s="106" t="str">
        <f>IFERROR(VLOOKUP(D4,DB!A:K,11,0),"")</f>
        <v/>
      </c>
      <c r="C4" s="89"/>
      <c r="D4" s="87"/>
      <c r="E4" s="90"/>
      <c r="F4" s="91"/>
      <c r="G4" s="92">
        <f t="shared" ref="G4:G7" ca="1" si="1">IFERROR(NOW()-F4,"")</f>
        <v>46003.33211747685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46003.33211747685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46003.33211747685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46003.33211747685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46003.33211747685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46003.33211747685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46003.33211747685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46003.33211747685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46003.33211747685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46003.33211747685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46003.33211747685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46003.33211747685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46003.33211747685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46003.33211747685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46003.33211747685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46003.33211747685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46003.33211747685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46003.33211747685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46003.33211747685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46003.33211747685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46003.33211747685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46003.33211747685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46003.33211747685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46003.33211747685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46003.33211747685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46003.33211747685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46003.33211747685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46003.33211747685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46003.33211747685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46003.33211747685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46003.33211747685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46003.33211747685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46003.33211747685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46003.33211747685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46003.33211747685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46003.33211747685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46003.33211747685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46003.33211747685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46003.33211747685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46003.33211747685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46003.33211747685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46003.33211747685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46003.33211747685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46003.33211747685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46003.33211747685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46003.33211747685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46003.33211747685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46003.33211747685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46003.33211747685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46003.33211747685</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39125</v>
      </c>
    </row>
    <row r="2" spans="1:13" s="39" customFormat="1">
      <c r="A2" s="37" t="s">
        <v>39126</v>
      </c>
      <c r="B2" s="37" t="str">
        <f>IFERROR(VLOOKUP(D2,[1]DB!A:K,11,0),"")</f>
        <v>R5</v>
      </c>
      <c r="C2" s="37">
        <v>3</v>
      </c>
      <c r="D2" s="99" t="s">
        <v>36085</v>
      </c>
      <c r="E2" s="37" t="s">
        <v>39106</v>
      </c>
      <c r="F2" s="38">
        <v>45891.832060185188</v>
      </c>
      <c r="G2" s="101">
        <f ca="1">IFERROR(NOW()-F2,"")</f>
        <v>111.50005729166151</v>
      </c>
      <c r="H2" s="38">
        <v>45891.790393518517</v>
      </c>
      <c r="I2" s="37" t="str">
        <f>IFERROR(VLOOKUP(D2,[1]DB!A:F,6,0),"")</f>
        <v>Generator-SG</v>
      </c>
      <c r="J2" s="37" t="str">
        <f>IFERROR(VLOOKUP(D2,[1]DB!A:G,7,0),"")</f>
        <v>Vandalized</v>
      </c>
      <c r="K2" s="37" t="s">
        <v>39127</v>
      </c>
      <c r="L2" s="37" t="str">
        <f>IFERROR(VLOOKUP(D2,[1]DB!A:I,9,0),"")</f>
        <v>Latis</v>
      </c>
      <c r="M2" s="154"/>
    </row>
    <row r="3" spans="1:13" s="39" customFormat="1" ht="30.75">
      <c r="A3" s="37" t="s">
        <v>39128</v>
      </c>
      <c r="B3" s="37" t="str">
        <f>IFERROR(VLOOKUP(D3,[1]DB!A:K,11,0),"")</f>
        <v>R5</v>
      </c>
      <c r="C3" s="37">
        <v>1</v>
      </c>
      <c r="D3" s="37" t="s">
        <v>33407</v>
      </c>
      <c r="E3" s="37" t="s">
        <v>39109</v>
      </c>
      <c r="F3" s="38">
        <v>45926.188877314817</v>
      </c>
      <c r="G3" s="101">
        <f t="shared" ref="G3" ca="1" si="0">IFERROR(NOW()-F3,"")</f>
        <v>77.14324016203318</v>
      </c>
      <c r="H3" s="38">
        <v>45926.158159722225</v>
      </c>
      <c r="I3" s="37" t="str">
        <f>IFERROR(VLOOKUP(D3,[1]DB!A:F,6,0),"")</f>
        <v>SCECO</v>
      </c>
      <c r="J3" s="37" t="str">
        <f>IFERROR(VLOOKUP(D3,[1]DB!A:G,7,0),"")</f>
        <v>Good</v>
      </c>
      <c r="K3" s="37" t="s">
        <v>39129</v>
      </c>
      <c r="L3" s="37" t="str">
        <f>IFERROR(VLOOKUP(D3,[1]DB!A:I,9,0),"")</f>
        <v>Latis</v>
      </c>
      <c r="M3" s="37"/>
    </row>
    <row r="4" spans="1:13" s="39" customFormat="1" ht="45.75" customHeight="1">
      <c r="A4" s="102" t="s">
        <v>39130</v>
      </c>
      <c r="B4" s="102" t="str">
        <f>IFERROR(VLOOKUP(D4,[1]DB!A:K,11,0),"")</f>
        <v>R5</v>
      </c>
      <c r="C4" s="102">
        <v>1</v>
      </c>
      <c r="D4" s="102" t="s">
        <v>34832</v>
      </c>
      <c r="E4" s="102" t="s">
        <v>39109</v>
      </c>
      <c r="F4" s="103">
        <v>45948.661111111112</v>
      </c>
      <c r="G4" s="104">
        <f t="shared" ref="G4" ca="1" si="1">IFERROR(NOW()-F4,"")</f>
        <v>54.671006365737412</v>
      </c>
      <c r="H4" s="103">
        <v>45948.661111111112</v>
      </c>
      <c r="I4" s="102" t="str">
        <f>IFERROR(VLOOKUP(D4,[1]DB!A:F,6,0),"")</f>
        <v>SCECO</v>
      </c>
      <c r="J4" s="102" t="str">
        <f>IFERROR(VLOOKUP(D4,[1]DB!A:G,7,0),"")</f>
        <v>Dead</v>
      </c>
      <c r="K4" s="102" t="s">
        <v>39131</v>
      </c>
      <c r="L4" s="102" t="str">
        <f>IFERROR(VLOOKUP(D4,[1]DB!A:I,9,0),"")</f>
        <v>Latis</v>
      </c>
      <c r="M4" s="37"/>
    </row>
    <row r="5" spans="1:13" s="39" customFormat="1" ht="30.75">
      <c r="A5" s="102" t="s">
        <v>39132</v>
      </c>
      <c r="B5" s="102" t="str">
        <f>IFERROR(VLOOKUP(D5,[1]DB!A:K,11,0),"")</f>
        <v>R5</v>
      </c>
      <c r="C5" s="102">
        <v>1</v>
      </c>
      <c r="D5" s="102" t="s">
        <v>36592</v>
      </c>
      <c r="E5" s="102" t="s">
        <v>39106</v>
      </c>
      <c r="F5" s="103">
        <v>45981.373298611114</v>
      </c>
      <c r="G5" s="104">
        <f ca="1">IFERROR(NOW()-F5,"")</f>
        <v>21.958818865736248</v>
      </c>
      <c r="H5" s="130">
        <v>45981.360798611109</v>
      </c>
      <c r="I5" s="102" t="str">
        <f>IFERROR(VLOOKUP(D5,[1]DB!A:F,6,0),"")</f>
        <v>SCECO</v>
      </c>
      <c r="J5" s="102" t="str">
        <f>IFERROR(VLOOKUP(D5,[1]DB!A:G,7,0),"")</f>
        <v>Dead</v>
      </c>
      <c r="K5" s="102" t="s">
        <v>39133</v>
      </c>
      <c r="L5" s="102" t="str">
        <f>IFERROR(VLOOKUP(D5,[1]DB!A:I,9,0),"")</f>
        <v>Latis</v>
      </c>
      <c r="M5" s="37"/>
    </row>
    <row r="6" spans="1:13">
      <c r="A6" s="37" t="s">
        <v>39134</v>
      </c>
      <c r="B6" s="37" t="str">
        <f>IFERROR(VLOOKUP(D6,[1]DB!A:K,11,0),"")</f>
        <v>R5</v>
      </c>
      <c r="C6" s="37">
        <v>1</v>
      </c>
      <c r="D6" s="37" t="s">
        <v>37850</v>
      </c>
      <c r="E6" s="37" t="s">
        <v>39106</v>
      </c>
      <c r="F6" s="38">
        <v>45997.107488425929</v>
      </c>
      <c r="G6" s="129">
        <f t="shared" ref="G6" ca="1" si="2">IFERROR(NOW()-F6,"")</f>
        <v>6.2246290509210667</v>
      </c>
      <c r="H6" s="38">
        <v>45997.093599537038</v>
      </c>
      <c r="I6" s="37" t="str">
        <f>IFERROR(VLOOKUP(D6,[1]DB!A:F,6,0),"")</f>
        <v>SCECO</v>
      </c>
      <c r="J6" s="37" t="str">
        <f>IFERROR(VLOOKUP(D6,[1]DB!A:G,7,0),"")</f>
        <v>In progress</v>
      </c>
      <c r="K6" s="37" t="s">
        <v>39135</v>
      </c>
      <c r="L6" s="37" t="str">
        <f>IFERROR(VLOOKUP(D6,[1]DB!A:I,9,0),"")</f>
        <v>Latis</v>
      </c>
      <c r="M6" s="37"/>
    </row>
    <row r="7" spans="1:13">
      <c r="A7" s="99" t="s">
        <v>39136</v>
      </c>
      <c r="B7" s="37" t="str">
        <f>IFERROR(VLOOKUP(D7,[1]DB!A:K,11,0),"")</f>
        <v>R5</v>
      </c>
      <c r="C7" s="37">
        <v>1</v>
      </c>
      <c r="D7" s="37" t="s">
        <v>33475</v>
      </c>
      <c r="E7" s="37" t="s">
        <v>39106</v>
      </c>
      <c r="F7" s="38">
        <v>46002.119513888887</v>
      </c>
      <c r="G7" s="129">
        <f ca="1">IFERROR(NOW()-F7,"")</f>
        <v>1.2126035879628034</v>
      </c>
      <c r="H7" s="38">
        <v>46002.086875000001</v>
      </c>
      <c r="I7" s="37" t="str">
        <f>IFERROR(VLOOKUP(D7,[1]DB!A:F,6,0),"")</f>
        <v>SCECO</v>
      </c>
      <c r="J7" s="37" t="str">
        <f>IFERROR(VLOOKUP(D7,[1]DB!A:G,7,0),"")</f>
        <v>Good</v>
      </c>
      <c r="K7" s="37" t="s">
        <v>39137</v>
      </c>
      <c r="L7" s="37" t="str">
        <f>IFERROR(VLOOKUP(D7,[1]DB!A:I,9,0),"")</f>
        <v>Latis</v>
      </c>
      <c r="M7" s="37"/>
    </row>
    <row r="8" spans="1:13">
      <c r="A8" s="37"/>
      <c r="B8" s="37" t="str">
        <f>IFERROR(VLOOKUP(D8,[1]DB!A:K,11,0),"")</f>
        <v/>
      </c>
      <c r="C8" s="37"/>
      <c r="D8" s="37"/>
      <c r="E8" s="37"/>
      <c r="F8" s="38"/>
      <c r="G8" s="129">
        <f t="shared" ref="G8:G61" ca="1" si="3">IFERROR(NOW()-F8,"")</f>
        <v>46003.33211747685</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46003.33211747685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46003.33211747685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46003.33211747685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46003.33211747685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46003.33211747685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46003.33211747685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46003.33211747685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46003.33211747685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46003.33211747685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46003.33211747685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46003.33211747685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46003.33211747685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46003.33211747685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46003.33211747685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46003.33211747685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46003.33211747685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46003.33211747685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46003.33211747685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46003.33211747685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46003.33211747685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46003.33211747685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46003.33211747685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46003.33211747685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46003.33211747685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46003.33211747685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46003.33211747685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46003.33211747685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46003.33211747685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46003.33211747685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46003.33211747685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46003.33211747685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46003.33211747685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46003.33211747685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46003.33211747685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46003.33211747685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46003.33211747685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46003.33211747685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46003.33211747685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46003.33211747685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46003.33211747685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46003.33211747685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46003.33211747685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46003.33211747685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46003.33211747685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46003.33211747685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46003.33211747685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46003.33211747685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46003.33211747685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46003.33211747685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46003.33211747685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46003.33211747685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46003.33211747685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46003.33211747685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46003.33211747685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46003.33211747685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46003.33211747685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46003.33211747685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46003.33211747685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46003.33211747685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46003.33211747685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8"/>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39138</v>
      </c>
      <c r="B2" s="114" t="str">
        <f>IFERROR(VLOOKUP(D2,DB!A:K,11,0),"")</f>
        <v>R6</v>
      </c>
      <c r="C2" s="115">
        <v>1</v>
      </c>
      <c r="D2" s="114" t="s">
        <v>33985</v>
      </c>
      <c r="E2" s="136" t="s">
        <v>39106</v>
      </c>
      <c r="F2" s="116" t="s">
        <v>39139</v>
      </c>
      <c r="G2" s="72" t="str">
        <f t="shared" ref="G2:G46" ca="1" si="0">IFERROR(NOW()-F2,"-")</f>
        <v>-</v>
      </c>
      <c r="H2" s="116">
        <v>46003.265057870369</v>
      </c>
      <c r="I2" s="114" t="str">
        <f>IFERROR(VLOOKUP(D2,DB!A:F,6,0),"")</f>
        <v>SCECO</v>
      </c>
      <c r="J2" s="114" t="str">
        <f>IFERROR(VLOOKUP(D2,DB!A:G,7,0),"")</f>
        <v>Dead+No BB Design</v>
      </c>
      <c r="K2" s="117" t="s">
        <v>39140</v>
      </c>
      <c r="L2" s="131" t="str">
        <f>IFERROR(VLOOKUP(D2,DB!A:I,9,0),"")</f>
        <v>Latis</v>
      </c>
    </row>
    <row r="3" spans="1:16382" ht="31.5" customHeight="1">
      <c r="A3" s="113" t="s">
        <v>39141</v>
      </c>
      <c r="B3" s="114" t="str">
        <f>IFERROR(VLOOKUP(D3,DB!A:K,11,0),"")</f>
        <v>R6</v>
      </c>
      <c r="C3" s="115">
        <v>1</v>
      </c>
      <c r="D3" s="114" t="s">
        <v>31114</v>
      </c>
      <c r="E3" s="136" t="s">
        <v>39106</v>
      </c>
      <c r="F3" s="116">
        <v>46003.267650462964</v>
      </c>
      <c r="G3" s="72">
        <f t="shared" ca="1" si="0"/>
        <v>6.4467013886314817E-2</v>
      </c>
      <c r="H3" s="116">
        <v>46003.267581018517</v>
      </c>
      <c r="I3" s="114" t="str">
        <f>IFERROR(VLOOKUP(D3,DB!A:F,6,0),"")</f>
        <v>SCECO</v>
      </c>
      <c r="J3" s="114" t="str">
        <f>IFERROR(VLOOKUP(D3,DB!A:G,7,0),"")</f>
        <v>Vandalized</v>
      </c>
      <c r="K3" s="117" t="s">
        <v>39142</v>
      </c>
      <c r="L3" s="131" t="str">
        <f>IFERROR(VLOOKUP(D3,DB!A:I,9,0),"")</f>
        <v>Latis</v>
      </c>
    </row>
    <row r="4" spans="1:16382" ht="31.5" customHeight="1">
      <c r="A4" s="113"/>
      <c r="B4" s="114" t="str">
        <f>IFERROR(VLOOKUP(D4,DB!A:K,11,0),"")</f>
        <v/>
      </c>
      <c r="C4" s="115"/>
      <c r="D4" s="114"/>
      <c r="E4" s="136"/>
      <c r="F4" s="116"/>
      <c r="G4" s="72">
        <f t="shared" ca="1" si="0"/>
        <v>46003.33211747685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46003.33211747685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46003.33211747685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46003.33211747685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46003.33211747685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46003.33211747685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46003.33211747685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46003.33211747685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46003.33211747685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46003.33211747685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46003.33211747685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46003.33211747685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46003.33211747685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46003.33211747685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46003.33211747685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46003.33211747685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46003.33211747685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46003.33211747685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46003.33211747685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46003.33211747685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46003.33211747685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46003.33211747685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46003.33211747685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46003.33211747685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46003.33211747685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46003.33211747685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46003.33211747685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46003.33211747685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46003.33211747685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46003.33211747685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46003.33211747685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46003.33211747685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46003.33211747685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46003.33211747685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46003.33211747685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46003.33211747685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46003.33211747685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46003.33211747685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46003.33211747685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46003.33211747685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46003.33211747685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46003.33211747685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46003.33211747685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ref="G47:G110" ca="1" si="1">IFERROR(NOW()-F47,"-")</f>
        <v>46003.33211747685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46003.33211747685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46003.33211747685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46003.33211747685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46003.33211747685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46003.33211747685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46003.33211747685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46003.33211747685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46003.33211747685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46003.33211747685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46003.33211747685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46003.33211747685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46003.33211747685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46003.33211747685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46003.33211747685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46003.33211747685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46003.33211747685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46003.33211747685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46003.33211747685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46003.33211747685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46003.33211747685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46003.33211747685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46003.33211747685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46003.33211747685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46003.33211747685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46003.33211747685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46003.33211747685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46003.33211747685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46003.33211747685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46003.33211747685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46003.33211747685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46003.33211747685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46003.33211747685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46003.33211747685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46003.33211747685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46003.33211747685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46003.33211747685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46003.33211747685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46003.33211747685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46003.33211747685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46003.33211747685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46003.33211747685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46003.33211747685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46003.33211747685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46003.33211747685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46003.33211747685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46003.33211747685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46003.33211747685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46003.33211747685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46003.33211747685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46003.33211747685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46003.33211747685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46003.33211747685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46003.33211747685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46003.33211747685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46003.33211747685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46003.33211747685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46003.33211747685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46003.33211747685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46003.33211747685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46003.33211747685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46003.33211747685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46003.33211747685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46003.33211747685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ref="G111:G174" ca="1" si="2">IFERROR(NOW()-F111,"-")</f>
        <v>46003.33211747685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46003.33211747685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46003.33211747685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46003.33211747685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46003.33211747685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46003.33211747685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46003.33211747685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46003.33211747685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46003.33211747685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46003.33211747685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46003.33211747685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46003.33211747685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46003.33211747685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46003.33211747685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46003.33211747685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46003.33211747685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46003.33211747685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46003.33211747685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46003.33211747685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46003.33211747685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46003.33211747685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46003.33211747685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46003.33211747685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46003.33211747685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46003.33211747685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46003.33211747685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46003.33211747685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46003.33211747685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46003.33211747685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46003.33211747685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46003.33211747685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46003.33211747685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46003.33211747685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46003.33211747685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46003.33211747685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46003.33211747685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46003.33211747685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46003.33211747685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46003.33211747685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46003.33211747685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46003.33211747685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46003.33211747685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46003.33211747685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46003.33211747685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46003.33211747685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46003.33211747685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46003.33211747685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46003.33211747685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46003.33211747685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46003.33211747685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46003.33211747685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46003.33211747685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46003.33211747685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46003.33211747685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46003.33211747685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46003.33211747685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46003.33211747685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46003.33211747685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46003.33211747685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46003.33211747685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46003.33211747685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46003.33211747685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46003.33211747685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46003.33211747685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ref="G175:G238" ca="1" si="3">IFERROR(NOW()-F175,"-")</f>
        <v>46003.33211747685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46003.33211747685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46003.33211747685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46003.33211747685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46003.33211747685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46003.33211747685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46003.33211747685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46003.33211747685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46003.33211747685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46003.33211747685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46003.33211747685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46003.33211747685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46003.33211747685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46003.33211747685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46003.33211747685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46003.33211747685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46003.33211747685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46003.33211747685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46003.33211747685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46003.33211747685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46003.33211747685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46003.33211747685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46003.33211747685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46003.33211747685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46003.33211747685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46003.33211747685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46003.33211747685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46003.33211747685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46003.33211747685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46003.33211747685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46003.33211747685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46003.33211747685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46003.33211747685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46003.33211747685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46003.33211747685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46003.33211747685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46003.33211747685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46003.33211747685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46003.33211747685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46003.33211747685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46003.33211747685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46003.33211747685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46003.33211747685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46003.33211747685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46003.33211747685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46003.33211747685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46003.33211747685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46003.33211747685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46003.33211747685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46003.33211747685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46003.33211747685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46003.33211747685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46003.33211747685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46003.33211747685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46003.33211747685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46003.33211747685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46003.33211747685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46003.33211747685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46003.33211747685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46003.33211747685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46003.33211747685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46003.33211747685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46003.33211747685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46003.33211747685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ref="G239:G302" ca="1" si="4">IFERROR(NOW()-F239,"-")</f>
        <v>46003.33211747685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46003.33211747685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46003.33211747685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46003.33211747685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46003.33211747685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46003.33211747685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46003.33211747685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46003.33211747685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46003.33211747685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46003.33211747685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46003.33211747685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46003.33211747685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46003.33211747685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46003.33211747685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46003.33211747685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46003.33211747685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46003.33211747685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46003.33211747685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46003.33211747685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46003.33211747685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46003.33211747685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46003.33211747685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46003.33211747685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46003.33211747685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46003.33211747685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46003.33211747685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46003.33211747685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46003.33211747685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46003.33211747685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46003.33211747685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46003.33211747685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46003.33211747685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46003.33211747685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46003.33211747685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46003.33211747685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46003.33211747685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46003.33211747685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46003.33211747685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46003.33211747685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46003.33211747685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46003.33211747685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46003.33211747685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46003.33211747685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46003.33211747685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46003.33211747685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46003.33211747685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46003.33211747685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46003.33211747685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46003.33211747685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46003.33211747685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46003.33211747685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46003.33211747685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46003.33211747685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46003.33211747685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46003.33211747685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46003.33211747685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46003.33211747685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46003.33211747685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46003.33211747685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46003.33211747685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46003.33211747685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46003.33211747685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46003.33211747685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46003.33211747685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ref="G303:G366" ca="1" si="5">IFERROR(NOW()-F303,"-")</f>
        <v>46003.33211747685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46003.33211747685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46003.33211747685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46003.33211747685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46003.33211747685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46003.33211747685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46003.33211747685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46003.33211747685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46003.33211747685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46003.33211747685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46003.33211747685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46003.33211747685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46003.33211747685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46003.33211747685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46003.33211747685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46003.33211747685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46003.33211747685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46003.33211747685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46003.33211747685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46003.33211747685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46003.33211747685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46003.33211747685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46003.33211747685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46003.33211747685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46003.33211747685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46003.33211747685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46003.33211747685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46003.33211747685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46003.33211747685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46003.33211747685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46003.33211747685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46003.33211747685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46003.33211747685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46003.33211747685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46003.33211747685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46003.33211747685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46003.33211747685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46003.33211747685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46003.33211747685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46003.33211747685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46003.33211747685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46003.33211747685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46003.33211747685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46003.33211747685</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46003.33211747685</v>
      </c>
      <c r="H347" s="116"/>
      <c r="I347" s="114" t="str">
        <f>IFERROR(VLOOKUP(D347,DB!A:F,6,0),"")</f>
        <v/>
      </c>
      <c r="J347" s="114" t="str">
        <f>IFERROR(VLOOKUP(D347,DB!A:G,7,0),"")</f>
        <v/>
      </c>
      <c r="K347" s="117"/>
      <c r="L347" s="131" t="str">
        <f>IFERROR(VLOOKUP(D347,DB!A:I,9,0),"")</f>
        <v/>
      </c>
    </row>
    <row r="348" spans="1:12" ht="31.5" customHeight="1">
      <c r="A348" s="137"/>
      <c r="B348" s="138" t="str">
        <f>IFERROR(VLOOKUP(D348,DB!A:K,11,0),"")</f>
        <v/>
      </c>
      <c r="C348" s="139"/>
      <c r="D348" s="138"/>
      <c r="E348" s="136"/>
      <c r="F348" s="140"/>
      <c r="G348" s="141">
        <f t="shared" ca="1" si="5"/>
        <v>46003.33211747685</v>
      </c>
      <c r="H348" s="140"/>
      <c r="I348" s="138" t="str">
        <f>IFERROR(VLOOKUP(D348,DB!A:F,6,0),"")</f>
        <v/>
      </c>
      <c r="J348" s="138" t="str">
        <f>IFERROR(VLOOKUP(D348,DB!A:G,7,0),"")</f>
        <v/>
      </c>
      <c r="K348" s="142"/>
      <c r="L348" s="143" t="str">
        <f>IFERROR(VLOOKUP(D348,DB!A:I,9,0),"")</f>
        <v/>
      </c>
    </row>
  </sheetData>
  <dataValidations count="2">
    <dataValidation allowBlank="1" showInputMessage="1" showErrorMessage="1" sqref="E1" xr:uid="{9E1BC488-8814-4F8A-8DBE-742B3278AB71}"/>
    <dataValidation type="list" allowBlank="1" showInputMessage="1" showErrorMessage="1" sqref="E2:E3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2025-12-12T04:58:28Z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